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00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<sst xmlns="http://schemas.openxmlformats.org/spreadsheetml/2006/main" count="110" uniqueCount="84">
  <si>
    <t>`</t>
  </si>
  <si>
    <t>GEORGE CĂLINESCU</t>
  </si>
  <si>
    <t>MIRCEA ŞTEFĂNESCU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</si>
  <si>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</si>
  <si>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</si>
  <si>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</si>
  <si>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</si>
  <si>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</si>
  <si>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</si>
  <si>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</si>
  <si>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</si>
  <si>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</si>
  <si>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</si>
  <si>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</si>
  <si>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</si>
  <si>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</si>
  <si>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</si>
  <si>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</si>
  <si>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</si>
  <si>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</si>
  <si>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</si>
  <si>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</si>
  <si>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</si>
  <si>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</si>
  <si>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</si>
  <si>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</si>
  <si>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</si>
  <si>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</si>
  <si>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</si>
  <si>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</si>
  <si>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</si>
  <si>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</si>
  <si>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</si>
  <si>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</si>
  <si>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</si>
  <si>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</si>
  <si>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</si>
  <si>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</si>
  <si>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</si>
  <si>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</si>
  <si>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</si>
  <si>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</si>
  <si>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</si>
  <si>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</si>
  <si>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</si>
  <si>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</si>
  <si>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</si>
  <si>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</si>
  <si>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</si>
  <si>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</si>
  <si>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</si>
  <si>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</si>
  <si>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>Current tax assets</t>
  </si>
  <si>
    <t>Vs Dec-20</t>
  </si>
  <si>
    <t xml:space="preserve"> ACCOUNTING AND REPORTING COORDINATING MANAGER</t>
  </si>
  <si>
    <t>Impairment/Income tax expense (-)</t>
  </si>
  <si>
    <t>Deferred tax assets</t>
  </si>
  <si>
    <t>Derivatives</t>
  </si>
  <si>
    <t xml:space="preserve">Non-trading financial assets mandatorily at fair value through profit or loss </t>
  </si>
  <si>
    <t>Investment in subsidiaries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</si>
  <si>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</si>
  <si>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</si>
  <si>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</si>
  <si>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</si>
  <si>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</si>
  <si>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</si>
  <si>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Net gain from financial assets measured at fair value through other items of comprehensive income</t>
  </si>
  <si>
    <t>Net gain from financial assets which are required to be measured at fair value through profit and loss</t>
  </si>
  <si>
    <t>Expenses (-) from impairment allowance, expected losses on assets, provisions for other risks and loan commitments</t>
  </si>
  <si>
    <t>Cash and current accounts with Central Banks</t>
  </si>
  <si>
    <t>Financial assets held for trading and measured at fair value through profit and loss</t>
  </si>
  <si>
    <t>Revaluation reserves from tangible assets</t>
  </si>
  <si>
    <t>Reserves on financial assets measured at fair value through other
items of comprehensive income</t>
  </si>
  <si>
    <t>Total equity attributable to equity holders of the Bank</t>
  </si>
  <si>
    <t>Contribution to the Banking Deposits Guarantee Fund and to the Resolution Fund</t>
  </si>
  <si>
    <t>CONSOLIDATED STATEMENT OF FINANCIAL POSITION AS AT DECEMBER 31, 2021</t>
  </si>
  <si>
    <t>∆  Dec-21</t>
  </si>
  <si>
    <t>CONSOLIDATED PROFIT AND LOSS ACCOUNT AS AT DECEMBER 31, 2021</t>
  </si>
  <si>
    <t>vs. Dec-20</t>
  </si>
  <si>
    <t>∆ Dec-21</t>
  </si>
  <si>
    <t>Placements with banks and public institutions</t>
  </si>
  <si>
    <r>
      <t xml:space="preserve">Note: </t>
    </r>
    <r>
      <rPr>
        <i/>
        <sz val="8"/>
        <rFont val="Georgia"/>
        <family val="1"/>
      </rPr>
      <t>The financial information as at December 31, 2021 and as at December 31, 2020 are audited .</t>
    </r>
  </si>
  <si>
    <t>Note: The financial information as at December 31, 2021 and as at December 31, 2020 are audited.</t>
  </si>
  <si>
    <t>Net income from other provisions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</si>
</sst>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4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10" fontId="6" fillId="0" borderId="14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7" fontId="2" fillId="0" borderId="0" xfId="56" applyNumberFormat="1" applyFont="1" applyAlignment="1">
      <alignment/>
      <protection/>
    </xf>
    <xf numFmtId="3" fontId="2" fillId="0" borderId="0" xfId="56" applyNumberFormat="1" applyFont="1" applyBorder="1" applyAlignment="1">
      <alignment wrapText="1"/>
      <protection/>
    </xf>
    <xf numFmtId="3" fontId="2" fillId="0" borderId="0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4" fillId="0" borderId="0" xfId="42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7" fontId="2" fillId="0" borderId="0" xfId="0" applyNumberFormat="1" applyFont="1" applyAlignment="1">
      <alignment/>
    </xf>
    <xf numFmtId="10" fontId="2" fillId="0" borderId="0" xfId="60" applyNumberFormat="1" applyFont="1" applyBorder="1" applyAlignment="1">
      <alignment horizontal="right" wrapText="1"/>
    </xf>
    <xf numFmtId="10" fontId="6" fillId="0" borderId="15" xfId="60" applyNumberFormat="1" applyFont="1" applyBorder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2" fillId="0" borderId="0" xfId="56" applyNumberFormat="1" applyFont="1" applyBorder="1" applyAlignment="1">
      <alignment wrapText="1"/>
      <protection/>
    </xf>
    <xf numFmtId="41" fontId="2" fillId="0" borderId="0" xfId="56" applyNumberFormat="1" applyFont="1" applyBorder="1" applyAlignment="1">
      <alignment wrapText="1"/>
      <protection/>
    </xf>
    <xf numFmtId="37" fontId="2" fillId="0" borderId="0" xfId="56" applyNumberFormat="1" applyFont="1" applyAlignment="1">
      <alignment wrapText="1"/>
      <protection/>
    </xf>
    <xf numFmtId="37" fontId="2" fillId="0" borderId="0" xfId="56" applyNumberFormat="1" applyFont="1" applyBorder="1" applyAlignment="1">
      <alignment wrapText="1"/>
      <protection/>
    </xf>
    <xf numFmtId="3" fontId="6" fillId="0" borderId="0" xfId="56" applyNumberFormat="1" applyFont="1" applyAlignment="1">
      <alignment wrapText="1"/>
      <protection/>
    </xf>
    <xf numFmtId="10" fontId="6" fillId="0" borderId="0" xfId="56" applyNumberFormat="1" applyFont="1" applyBorder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7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Fill="1" applyBorder="1" applyAlignment="1">
      <alignment wrapText="1"/>
      <protection/>
    </xf>
    <xf numFmtId="3" fontId="6" fillId="0" borderId="15" xfId="56" applyNumberFormat="1" applyFont="1" applyBorder="1" applyAlignment="1">
      <alignment horizontal="right" wrapText="1"/>
      <protection/>
    </xf>
    <xf numFmtId="10" fontId="6" fillId="0" borderId="15" xfId="56" applyNumberFormat="1" applyFont="1" applyBorder="1" applyAlignment="1">
      <alignment wrapText="1"/>
      <protection/>
    </xf>
    <xf numFmtId="37" fontId="2" fillId="0" borderId="0" xfId="0" applyNumberFormat="1" applyFont="1" applyAlignment="1">
      <alignment horizontal="right" wrapText="1"/>
    </xf>
    <xf numFmtId="10" fontId="6" fillId="0" borderId="14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4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56" applyFont="1" applyAlignment="1">
      <alignment/>
      <protection/>
    </xf>
    <xf numFmtId="10" fontId="2" fillId="0" borderId="0" xfId="60" applyNumberFormat="1" applyFont="1" applyAlignment="1">
      <alignment horizontal="right" wrapText="1"/>
    </xf>
    <xf numFmtId="3" fontId="2" fillId="0" borderId="0" xfId="42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5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41" fontId="6" fillId="0" borderId="0" xfId="0" applyNumberFormat="1" applyFont="1" applyBorder="1" applyAlignment="1">
      <alignment horizontal="right" wrapText="1"/>
    </xf>
    <xf numFmtId="10" fontId="2" fillId="0" borderId="0" xfId="0" applyNumberFormat="1" applyFont="1" applyAlignment="1">
      <alignment horizontal="right" wrapText="1"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56" applyFont="1" applyFill="1" applyAlignment="1">
      <alignment/>
      <protection/>
    </xf>
    <xf numFmtId="3" fontId="2" fillId="0" borderId="16" xfId="56" applyNumberFormat="1" applyFont="1" applyBorder="1" applyAlignment="1">
      <alignment/>
      <protection/>
    </xf>
    <xf numFmtId="3" fontId="2" fillId="0" borderId="16" xfId="56" applyNumberFormat="1" applyFont="1" applyBorder="1" applyAlignment="1">
      <alignment wrapText="1"/>
      <protection/>
    </xf>
    <xf numFmtId="37" fontId="2" fillId="0" borderId="0" xfId="56" applyNumberFormat="1" applyFont="1" applyAlignment="1">
      <alignment horizontal="right"/>
      <protection/>
    </xf>
    <xf numFmtId="10" fontId="2" fillId="0" borderId="0" xfId="56" applyNumberFormat="1" applyFont="1" applyFill="1" applyBorder="1" applyAlignment="1">
      <alignment horizontal="right" wrapText="1"/>
      <protection/>
    </xf>
    <xf numFmtId="10" fontId="2" fillId="0" borderId="0" xfId="60" applyNumberFormat="1" applyFont="1" applyFill="1" applyAlignment="1">
      <alignment horizontal="right"/>
    </xf>
    <xf numFmtId="37" fontId="6" fillId="0" borderId="14" xfId="56" applyNumberFormat="1" applyFont="1" applyBorder="1" applyAlignment="1">
      <alignment horizontal="right" wrapText="1"/>
      <protection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5" fontId="49" fillId="0" borderId="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6" fillId="0" borderId="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90" zoomScaleNormal="90" zoomScalePageLayoutView="0" workbookViewId="0" topLeftCell="A40">
      <selection activeCell="H46" sqref="H46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0" width="9.140625" style="1" customWidth="1"/>
    <col min="11" max="11" width="16.00390625" style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4" ht="12.75">
      <c r="A1" s="103" t="s">
        <v>75</v>
      </c>
      <c r="B1" s="104"/>
      <c r="C1" s="104"/>
      <c r="D1" s="104"/>
    </row>
    <row r="2" spans="1:4" ht="14.25">
      <c r="A2" s="105"/>
      <c r="B2" s="106"/>
      <c r="C2" s="106"/>
      <c r="D2" s="106"/>
    </row>
    <row r="3" ht="14.25">
      <c r="A3" s="12"/>
    </row>
    <row r="4" spans="1:8" ht="16.5" customHeight="1">
      <c r="A4" s="11"/>
      <c r="B4" s="107" t="s">
        <v>5</v>
      </c>
      <c r="C4" s="107"/>
      <c r="D4" s="108"/>
      <c r="F4" s="107" t="s">
        <v>4</v>
      </c>
      <c r="G4" s="107"/>
      <c r="H4" s="108"/>
    </row>
    <row r="5" spans="1:8" ht="12.75">
      <c r="A5" s="11" t="s">
        <v>3</v>
      </c>
      <c r="B5" s="109">
        <v>44561</v>
      </c>
      <c r="C5" s="109">
        <v>44196</v>
      </c>
      <c r="D5" s="11" t="s">
        <v>76</v>
      </c>
      <c r="F5" s="109">
        <v>44561</v>
      </c>
      <c r="G5" s="109">
        <v>44196</v>
      </c>
      <c r="H5" s="11" t="s">
        <v>76</v>
      </c>
    </row>
    <row r="6" spans="1:8" ht="12.75">
      <c r="A6" s="24" t="s">
        <v>14</v>
      </c>
      <c r="B6" s="110"/>
      <c r="C6" s="110"/>
      <c r="D6" s="13" t="s">
        <v>53</v>
      </c>
      <c r="F6" s="110"/>
      <c r="G6" s="110"/>
      <c r="H6" s="17" t="s">
        <v>53</v>
      </c>
    </row>
    <row r="7" spans="1:17" ht="14.25">
      <c r="A7" s="18" t="s">
        <v>69</v>
      </c>
      <c r="B7" s="97">
        <v>16763625</v>
      </c>
      <c r="C7" s="29">
        <v>20978633</v>
      </c>
      <c r="D7" s="56">
        <f>B7/C7-1</f>
        <v>-0.20091909706414135</v>
      </c>
      <c r="E7" s="2"/>
      <c r="F7" s="29">
        <v>18320913</v>
      </c>
      <c r="G7" s="29">
        <v>22133211</v>
      </c>
      <c r="H7" s="56">
        <f>F7/G7-1</f>
        <v>-0.17224333152564264</v>
      </c>
      <c r="K7" s="2"/>
      <c r="L7" s="2"/>
      <c r="M7" s="2"/>
      <c r="N7" s="2"/>
      <c r="O7" s="2"/>
      <c r="P7" s="2"/>
      <c r="Q7" s="2"/>
    </row>
    <row r="8" spans="1:17" ht="14.25">
      <c r="A8" s="3" t="s">
        <v>80</v>
      </c>
      <c r="B8" s="98">
        <v>9612690</v>
      </c>
      <c r="C8" s="57">
        <v>6636395</v>
      </c>
      <c r="D8" s="56">
        <f aca="true" t="shared" si="0" ref="D8:D25">B8/C8-1</f>
        <v>0.4484806886871562</v>
      </c>
      <c r="E8" s="2"/>
      <c r="F8" s="57">
        <v>10394297</v>
      </c>
      <c r="G8" s="57">
        <v>7223277</v>
      </c>
      <c r="H8" s="56">
        <f aca="true" t="shared" si="1" ref="H8:H24">F8/G8-1</f>
        <v>0.4390001934025236</v>
      </c>
      <c r="K8" s="2"/>
      <c r="L8" s="2"/>
      <c r="M8" s="2"/>
      <c r="N8" s="2"/>
      <c r="O8" s="2"/>
      <c r="P8" s="2"/>
      <c r="Q8" s="2"/>
    </row>
    <row r="9" spans="1:17" ht="14.25">
      <c r="A9" s="3" t="s">
        <v>57</v>
      </c>
      <c r="B9" s="99">
        <v>79842</v>
      </c>
      <c r="C9" s="28">
        <v>22090</v>
      </c>
      <c r="D9" s="58">
        <f>B9/C9-1</f>
        <v>2.614395654142146</v>
      </c>
      <c r="E9" s="2"/>
      <c r="F9" s="28">
        <v>80927</v>
      </c>
      <c r="G9" s="28">
        <v>22090</v>
      </c>
      <c r="H9" s="58">
        <f>F9/G9-1</f>
        <v>2.663512901765505</v>
      </c>
      <c r="K9" s="2"/>
      <c r="L9" s="2"/>
      <c r="M9" s="2"/>
      <c r="N9" s="2"/>
      <c r="O9" s="2"/>
      <c r="P9" s="2"/>
      <c r="Q9" s="2"/>
    </row>
    <row r="10" spans="1:17" ht="28.5">
      <c r="A10" s="59" t="s">
        <v>70</v>
      </c>
      <c r="B10" s="98">
        <v>31207</v>
      </c>
      <c r="C10" s="57">
        <v>17572</v>
      </c>
      <c r="D10" s="56">
        <f t="shared" si="0"/>
        <v>0.7759503755975417</v>
      </c>
      <c r="E10" s="2"/>
      <c r="F10" s="29">
        <v>338450</v>
      </c>
      <c r="G10" s="29">
        <v>346472</v>
      </c>
      <c r="H10" s="56">
        <f t="shared" si="1"/>
        <v>-0.02315338613221274</v>
      </c>
      <c r="K10" s="2"/>
      <c r="L10" s="2"/>
      <c r="M10" s="2"/>
      <c r="N10" s="2"/>
      <c r="O10" s="2"/>
      <c r="P10" s="2"/>
      <c r="Q10" s="2"/>
    </row>
    <row r="11" spans="1:17" ht="14.25">
      <c r="A11" s="3" t="s">
        <v>6</v>
      </c>
      <c r="B11" s="100">
        <v>52238523</v>
      </c>
      <c r="C11" s="60">
        <v>40363909</v>
      </c>
      <c r="D11" s="31">
        <f t="shared" si="0"/>
        <v>0.2941889002871352</v>
      </c>
      <c r="E11" s="21"/>
      <c r="F11" s="60">
        <v>56117785</v>
      </c>
      <c r="G11" s="60">
        <v>42120260</v>
      </c>
      <c r="H11" s="31">
        <f t="shared" si="1"/>
        <v>0.3323228536575984</v>
      </c>
      <c r="K11" s="2"/>
      <c r="L11" s="2"/>
      <c r="M11" s="2"/>
      <c r="N11" s="2"/>
      <c r="O11" s="2"/>
      <c r="P11" s="2"/>
      <c r="Q11" s="2"/>
    </row>
    <row r="12" spans="1:17" ht="28.5">
      <c r="A12" s="18" t="s">
        <v>58</v>
      </c>
      <c r="B12" s="97">
        <v>1465497</v>
      </c>
      <c r="C12" s="29">
        <v>1349673</v>
      </c>
      <c r="D12" s="56">
        <f>B12/C12-1</f>
        <v>0.08581634218066148</v>
      </c>
      <c r="E12" s="2"/>
      <c r="F12" s="29">
        <v>1108316</v>
      </c>
      <c r="G12" s="29">
        <v>1085714</v>
      </c>
      <c r="H12" s="56">
        <f t="shared" si="1"/>
        <v>0.02081763705727302</v>
      </c>
      <c r="K12" s="2"/>
      <c r="L12" s="2"/>
      <c r="M12" s="2"/>
      <c r="N12" s="2"/>
      <c r="O12" s="2"/>
      <c r="P12" s="2"/>
      <c r="Q12" s="2"/>
    </row>
    <row r="13" spans="1:17" ht="28.5">
      <c r="A13" s="18" t="s">
        <v>7</v>
      </c>
      <c r="B13" s="97">
        <v>40853784</v>
      </c>
      <c r="C13" s="29">
        <v>30850770</v>
      </c>
      <c r="D13" s="56">
        <f>B13/C13-1</f>
        <v>0.32423871430113405</v>
      </c>
      <c r="E13" s="2"/>
      <c r="F13" s="29">
        <v>41193373</v>
      </c>
      <c r="G13" s="29">
        <v>30877177</v>
      </c>
      <c r="H13" s="56">
        <f t="shared" si="1"/>
        <v>0.33410424793691473</v>
      </c>
      <c r="K13" s="2"/>
      <c r="L13" s="2"/>
      <c r="M13" s="2"/>
      <c r="N13" s="2"/>
      <c r="O13" s="2"/>
      <c r="P13" s="2"/>
      <c r="Q13" s="2"/>
    </row>
    <row r="14" spans="1:17" ht="14.25">
      <c r="A14" s="16" t="s">
        <v>32</v>
      </c>
      <c r="B14" s="97">
        <v>355331</v>
      </c>
      <c r="C14" s="29">
        <v>160874</v>
      </c>
      <c r="D14" s="56">
        <f t="shared" si="0"/>
        <v>1.2087534343647826</v>
      </c>
      <c r="E14" s="2"/>
      <c r="F14" s="29">
        <v>1483111</v>
      </c>
      <c r="G14" s="29">
        <v>990106</v>
      </c>
      <c r="H14" s="56">
        <f t="shared" si="1"/>
        <v>0.4979315346033657</v>
      </c>
      <c r="K14" s="2"/>
      <c r="L14" s="2"/>
      <c r="M14" s="2"/>
      <c r="N14" s="2"/>
      <c r="O14" s="2"/>
      <c r="P14" s="2"/>
      <c r="Q14" s="2"/>
    </row>
    <row r="15" spans="1:17" ht="14.25">
      <c r="A15" s="16" t="s">
        <v>59</v>
      </c>
      <c r="B15" s="97">
        <v>735486</v>
      </c>
      <c r="C15" s="29">
        <v>499690</v>
      </c>
      <c r="D15" s="56">
        <f t="shared" si="0"/>
        <v>0.4718845684324282</v>
      </c>
      <c r="E15" s="2"/>
      <c r="F15" s="61">
        <v>0</v>
      </c>
      <c r="G15" s="61">
        <v>0</v>
      </c>
      <c r="H15" s="61">
        <v>0</v>
      </c>
      <c r="K15" s="2"/>
      <c r="L15" s="2"/>
      <c r="M15" s="2"/>
      <c r="N15" s="2"/>
      <c r="O15" s="2"/>
      <c r="P15" s="2"/>
      <c r="Q15" s="2"/>
    </row>
    <row r="16" spans="1:17" ht="14.25">
      <c r="A16" s="16" t="s">
        <v>49</v>
      </c>
      <c r="B16" s="101" t="s">
        <v>51</v>
      </c>
      <c r="C16" s="61" t="s">
        <v>51</v>
      </c>
      <c r="D16" s="61">
        <v>0</v>
      </c>
      <c r="E16" s="2"/>
      <c r="F16" s="2">
        <v>4459</v>
      </c>
      <c r="G16" s="2">
        <v>1502</v>
      </c>
      <c r="H16" s="56">
        <f t="shared" si="1"/>
        <v>1.9687083888149135</v>
      </c>
      <c r="K16" s="2"/>
      <c r="L16" s="2"/>
      <c r="M16" s="2"/>
      <c r="N16" s="2"/>
      <c r="O16" s="2"/>
      <c r="P16" s="2"/>
      <c r="Q16" s="2"/>
    </row>
    <row r="17" spans="1:17" ht="14.25">
      <c r="A17" s="3" t="s">
        <v>60</v>
      </c>
      <c r="B17" s="97">
        <v>652581</v>
      </c>
      <c r="C17" s="29">
        <v>619041</v>
      </c>
      <c r="D17" s="56">
        <f t="shared" si="0"/>
        <v>0.05418057931542508</v>
      </c>
      <c r="E17" s="2"/>
      <c r="F17" s="29">
        <v>1064215</v>
      </c>
      <c r="G17" s="29">
        <v>904297</v>
      </c>
      <c r="H17" s="56">
        <f t="shared" si="1"/>
        <v>0.1768423427258965</v>
      </c>
      <c r="K17" s="2"/>
      <c r="L17" s="2"/>
      <c r="M17" s="2"/>
      <c r="N17" s="2"/>
      <c r="O17" s="2"/>
      <c r="P17" s="2"/>
      <c r="Q17" s="2"/>
    </row>
    <row r="18" spans="1:17" ht="14.25">
      <c r="A18" s="3" t="s">
        <v>13</v>
      </c>
      <c r="B18" s="97">
        <v>334783</v>
      </c>
      <c r="C18" s="29">
        <v>268651</v>
      </c>
      <c r="D18" s="56">
        <f>B18/C18-1</f>
        <v>0.24616323780667115</v>
      </c>
      <c r="E18" s="2"/>
      <c r="F18" s="29">
        <v>406244</v>
      </c>
      <c r="G18" s="29">
        <v>305205</v>
      </c>
      <c r="H18" s="56">
        <f t="shared" si="1"/>
        <v>0.33105289887125045</v>
      </c>
      <c r="K18" s="2"/>
      <c r="L18" s="2"/>
      <c r="M18" s="2"/>
      <c r="N18" s="2"/>
      <c r="O18" s="2"/>
      <c r="P18" s="2"/>
      <c r="Q18" s="2"/>
    </row>
    <row r="19" spans="1:17" ht="14.25">
      <c r="A19" s="3" t="s">
        <v>12</v>
      </c>
      <c r="B19" s="101" t="s">
        <v>51</v>
      </c>
      <c r="C19" s="61" t="s">
        <v>51</v>
      </c>
      <c r="D19" s="61">
        <v>0</v>
      </c>
      <c r="E19" s="2"/>
      <c r="F19" s="61">
        <v>22424</v>
      </c>
      <c r="G19" s="61">
        <v>16319</v>
      </c>
      <c r="H19" s="56">
        <f>F19/G19-1</f>
        <v>0.3741038053802317</v>
      </c>
      <c r="K19" s="2"/>
      <c r="L19" s="2"/>
      <c r="M19" s="2"/>
      <c r="N19" s="2"/>
      <c r="O19" s="2"/>
      <c r="P19" s="2"/>
      <c r="Q19" s="2"/>
    </row>
    <row r="20" spans="1:17" ht="14.25">
      <c r="A20" s="3" t="s">
        <v>46</v>
      </c>
      <c r="B20" s="97">
        <v>706647</v>
      </c>
      <c r="C20" s="29">
        <v>708505</v>
      </c>
      <c r="D20" s="56">
        <f>B20/C20-1</f>
        <v>-0.0026224232715365003</v>
      </c>
      <c r="E20" s="2"/>
      <c r="F20" s="2">
        <v>492021</v>
      </c>
      <c r="G20" s="2">
        <v>448852</v>
      </c>
      <c r="H20" s="56">
        <f t="shared" si="1"/>
        <v>0.0961764679671695</v>
      </c>
      <c r="K20" s="2"/>
      <c r="L20" s="2"/>
      <c r="M20" s="2"/>
      <c r="N20" s="2"/>
      <c r="O20" s="2"/>
      <c r="P20" s="2"/>
      <c r="Q20" s="2"/>
    </row>
    <row r="21" spans="1:17" ht="14.25">
      <c r="A21" s="3" t="s">
        <v>52</v>
      </c>
      <c r="B21" s="101">
        <v>0</v>
      </c>
      <c r="C21" s="61">
        <v>8585</v>
      </c>
      <c r="D21" s="61">
        <v>0</v>
      </c>
      <c r="E21" s="2"/>
      <c r="F21" s="61">
        <v>0</v>
      </c>
      <c r="G21" s="2">
        <v>9654</v>
      </c>
      <c r="H21" s="61">
        <v>0</v>
      </c>
      <c r="K21" s="2"/>
      <c r="L21" s="2"/>
      <c r="M21" s="2"/>
      <c r="N21" s="2"/>
      <c r="O21" s="2"/>
      <c r="P21" s="2"/>
      <c r="Q21" s="2"/>
    </row>
    <row r="22" spans="1:17" ht="14.25">
      <c r="A22" s="3" t="s">
        <v>56</v>
      </c>
      <c r="B22" s="101">
        <v>227724</v>
      </c>
      <c r="C22" s="61">
        <v>0</v>
      </c>
      <c r="D22" s="61">
        <v>0</v>
      </c>
      <c r="E22" s="2"/>
      <c r="F22" s="61">
        <v>257885</v>
      </c>
      <c r="G22" s="61">
        <v>0</v>
      </c>
      <c r="H22" s="61" t="s">
        <v>51</v>
      </c>
      <c r="K22" s="2"/>
      <c r="L22" s="2"/>
      <c r="M22" s="2"/>
      <c r="N22" s="2"/>
      <c r="O22" s="2"/>
      <c r="P22" s="2"/>
      <c r="Q22" s="2"/>
    </row>
    <row r="23" spans="1:17" ht="14.25">
      <c r="A23" s="3" t="s">
        <v>9</v>
      </c>
      <c r="B23" s="97">
        <v>884171</v>
      </c>
      <c r="C23" s="29">
        <v>761133</v>
      </c>
      <c r="D23" s="56">
        <f t="shared" si="0"/>
        <v>0.1616511174788111</v>
      </c>
      <c r="E23" s="2"/>
      <c r="F23" s="2">
        <v>1054904</v>
      </c>
      <c r="G23" s="2">
        <v>860105</v>
      </c>
      <c r="H23" s="56">
        <f t="shared" si="1"/>
        <v>0.2264828131449068</v>
      </c>
      <c r="K23" s="2"/>
      <c r="L23" s="2"/>
      <c r="M23" s="2"/>
      <c r="N23" s="2"/>
      <c r="O23" s="2"/>
      <c r="P23" s="2"/>
      <c r="Q23" s="2"/>
    </row>
    <row r="24" spans="1:17" ht="15" thickBot="1">
      <c r="A24" s="3" t="s">
        <v>8</v>
      </c>
      <c r="B24" s="102">
        <v>120142</v>
      </c>
      <c r="C24" s="62">
        <v>109464</v>
      </c>
      <c r="D24" s="56">
        <f t="shared" si="0"/>
        <v>0.09754805232770591</v>
      </c>
      <c r="E24" s="2"/>
      <c r="F24" s="62">
        <v>161866</v>
      </c>
      <c r="G24" s="62">
        <v>148156</v>
      </c>
      <c r="H24" s="56">
        <f t="shared" si="1"/>
        <v>0.09253759550743812</v>
      </c>
      <c r="K24" s="2"/>
      <c r="L24" s="2"/>
      <c r="M24" s="2"/>
      <c r="N24" s="2"/>
      <c r="O24" s="2"/>
      <c r="P24" s="2"/>
      <c r="Q24" s="2"/>
    </row>
    <row r="25" spans="1:17" ht="13.5" thickBot="1">
      <c r="A25" s="63" t="s">
        <v>10</v>
      </c>
      <c r="B25" s="64">
        <f>SUM(B7:B10)+SUM(B11:B24)</f>
        <v>125062033</v>
      </c>
      <c r="C25" s="64">
        <f>SUM(C7:C10)+SUM(C11:C24)</f>
        <v>103354985</v>
      </c>
      <c r="D25" s="33">
        <f t="shared" si="0"/>
        <v>0.21002419960682106</v>
      </c>
      <c r="E25" s="2"/>
      <c r="F25" s="64">
        <f>SUM(F7:F10)+SUM(F11:F24)</f>
        <v>132501190</v>
      </c>
      <c r="G25" s="64">
        <f>SUM(G7:G10)+SUM(G11:G24)</f>
        <v>107492397</v>
      </c>
      <c r="H25" s="33">
        <f>F25/G25-1</f>
        <v>0.23265638964214364</v>
      </c>
      <c r="K25" s="2"/>
      <c r="L25" s="2"/>
      <c r="M25" s="2"/>
      <c r="N25" s="2"/>
      <c r="O25" s="2"/>
      <c r="P25" s="2"/>
      <c r="Q25" s="2"/>
    </row>
    <row r="26" spans="1:17" ht="13.5" thickTop="1">
      <c r="A26" s="65"/>
      <c r="B26" s="66"/>
      <c r="C26" s="66"/>
      <c r="D26" s="67"/>
      <c r="K26" s="2"/>
      <c r="L26" s="2"/>
      <c r="M26" s="2"/>
      <c r="N26" s="2"/>
      <c r="O26" s="2"/>
      <c r="P26" s="2"/>
      <c r="Q26" s="2"/>
    </row>
    <row r="27" spans="1:17" ht="12.75">
      <c r="A27" s="22" t="s">
        <v>11</v>
      </c>
      <c r="B27" s="66"/>
      <c r="C27" s="66"/>
      <c r="D27" s="67"/>
      <c r="K27" s="2"/>
      <c r="L27" s="2"/>
      <c r="M27" s="2"/>
      <c r="N27" s="2"/>
      <c r="O27" s="2"/>
      <c r="P27" s="2"/>
      <c r="Q27" s="2"/>
    </row>
    <row r="28" spans="1:17" ht="12.75">
      <c r="A28" s="65"/>
      <c r="B28" s="66"/>
      <c r="C28" s="66"/>
      <c r="D28" s="67"/>
      <c r="K28" s="2"/>
      <c r="L28" s="2"/>
      <c r="M28" s="2"/>
      <c r="N28" s="2"/>
      <c r="O28" s="2"/>
      <c r="P28" s="2"/>
      <c r="Q28" s="2"/>
    </row>
    <row r="29" spans="1:17" ht="16.5" customHeight="1">
      <c r="A29" s="68"/>
      <c r="B29" s="111" t="s">
        <v>5</v>
      </c>
      <c r="C29" s="111"/>
      <c r="D29" s="112"/>
      <c r="F29" s="111" t="s">
        <v>4</v>
      </c>
      <c r="G29" s="111"/>
      <c r="H29" s="112"/>
      <c r="K29" s="2"/>
      <c r="L29" s="2"/>
      <c r="M29" s="2"/>
      <c r="N29" s="2"/>
      <c r="O29" s="2"/>
      <c r="P29" s="2"/>
      <c r="Q29" s="2"/>
    </row>
    <row r="30" spans="1:17" ht="12.75">
      <c r="A30" s="69" t="s">
        <v>3</v>
      </c>
      <c r="B30" s="115">
        <v>44561</v>
      </c>
      <c r="C30" s="115">
        <v>44196</v>
      </c>
      <c r="D30" s="69" t="s">
        <v>76</v>
      </c>
      <c r="F30" s="115">
        <v>44561</v>
      </c>
      <c r="G30" s="115">
        <v>44196</v>
      </c>
      <c r="H30" s="69" t="s">
        <v>76</v>
      </c>
      <c r="K30" s="2"/>
      <c r="L30" s="2"/>
      <c r="M30" s="2"/>
      <c r="N30" s="2"/>
      <c r="O30" s="2"/>
      <c r="P30" s="2"/>
      <c r="Q30" s="2"/>
    </row>
    <row r="31" spans="1:17" ht="12.75">
      <c r="A31" s="70" t="s">
        <v>14</v>
      </c>
      <c r="B31" s="116"/>
      <c r="C31" s="116"/>
      <c r="D31" s="71" t="s">
        <v>53</v>
      </c>
      <c r="F31" s="116"/>
      <c r="G31" s="116"/>
      <c r="H31" s="71" t="s">
        <v>53</v>
      </c>
      <c r="K31" s="2"/>
      <c r="L31" s="2"/>
      <c r="M31" s="2"/>
      <c r="N31" s="2"/>
      <c r="O31" s="2"/>
      <c r="P31" s="2"/>
      <c r="Q31" s="2"/>
    </row>
    <row r="32" spans="1:17" s="54" customFormat="1" ht="14.25">
      <c r="A32" s="3" t="s">
        <v>57</v>
      </c>
      <c r="B32" s="87">
        <v>38689</v>
      </c>
      <c r="C32" s="2">
        <v>34817</v>
      </c>
      <c r="D32" s="56">
        <f>B32/C32-1</f>
        <v>0.11121004107189014</v>
      </c>
      <c r="E32" s="2"/>
      <c r="F32" s="2">
        <v>39179</v>
      </c>
      <c r="G32" s="2">
        <v>34817</v>
      </c>
      <c r="H32" s="56">
        <f>F32/G32-1</f>
        <v>0.12528362581497543</v>
      </c>
      <c r="J32" s="1"/>
      <c r="K32" s="2"/>
      <c r="L32" s="2"/>
      <c r="M32" s="2"/>
      <c r="N32" s="2"/>
      <c r="O32" s="53"/>
      <c r="P32" s="53"/>
      <c r="Q32" s="53"/>
    </row>
    <row r="33" spans="1:17" ht="14.25">
      <c r="A33" s="3" t="s">
        <v>15</v>
      </c>
      <c r="B33" s="87">
        <v>952453</v>
      </c>
      <c r="C33" s="2">
        <v>311822</v>
      </c>
      <c r="D33" s="56">
        <f aca="true" t="shared" si="2" ref="D33:D55">B33/C33-1</f>
        <v>2.0544765924149035</v>
      </c>
      <c r="E33" s="2"/>
      <c r="F33" s="2">
        <v>1024259</v>
      </c>
      <c r="G33" s="2">
        <v>318944</v>
      </c>
      <c r="H33" s="56">
        <f aca="true" t="shared" si="3" ref="H33:H43">F33/G33-1</f>
        <v>2.2114070181599277</v>
      </c>
      <c r="K33" s="2"/>
      <c r="L33" s="2"/>
      <c r="M33" s="2"/>
      <c r="N33" s="2"/>
      <c r="O33" s="2"/>
      <c r="P33" s="2"/>
      <c r="Q33" s="2"/>
    </row>
    <row r="34" spans="1:17" ht="14.25">
      <c r="A34" s="3" t="s">
        <v>16</v>
      </c>
      <c r="B34" s="87">
        <v>102698085</v>
      </c>
      <c r="C34" s="2">
        <v>88297146</v>
      </c>
      <c r="D34" s="56">
        <f t="shared" si="2"/>
        <v>0.16309631344143338</v>
      </c>
      <c r="E34" s="2"/>
      <c r="F34" s="2">
        <v>108021629</v>
      </c>
      <c r="G34" s="2">
        <v>90942415</v>
      </c>
      <c r="H34" s="56">
        <f t="shared" si="3"/>
        <v>0.18780251217212562</v>
      </c>
      <c r="K34" s="2"/>
      <c r="L34" s="2"/>
      <c r="M34" s="2"/>
      <c r="N34" s="2"/>
      <c r="O34" s="2"/>
      <c r="P34" s="2"/>
      <c r="Q34" s="2"/>
    </row>
    <row r="35" spans="1:17" ht="14.25">
      <c r="A35" s="3" t="s">
        <v>17</v>
      </c>
      <c r="B35" s="87">
        <v>7457843</v>
      </c>
      <c r="C35" s="2">
        <v>1176066</v>
      </c>
      <c r="D35" s="56">
        <f t="shared" si="2"/>
        <v>5.341347339350002</v>
      </c>
      <c r="E35" s="2"/>
      <c r="F35" s="2">
        <v>7929500</v>
      </c>
      <c r="G35" s="2">
        <v>1691668</v>
      </c>
      <c r="H35" s="56">
        <f t="shared" si="3"/>
        <v>3.687385468070567</v>
      </c>
      <c r="K35" s="2"/>
      <c r="L35" s="2"/>
      <c r="M35" s="2"/>
      <c r="N35" s="2"/>
      <c r="O35" s="2"/>
      <c r="P35" s="2"/>
      <c r="Q35" s="2"/>
    </row>
    <row r="36" spans="1:17" ht="14.25">
      <c r="A36" s="3" t="s">
        <v>61</v>
      </c>
      <c r="B36" s="97">
        <v>1706234</v>
      </c>
      <c r="C36" s="29">
        <v>1664464</v>
      </c>
      <c r="D36" s="56">
        <f t="shared" si="2"/>
        <v>0.025095165771083172</v>
      </c>
      <c r="E36" s="2"/>
      <c r="F36" s="2">
        <v>1762484</v>
      </c>
      <c r="G36" s="2">
        <v>1667761</v>
      </c>
      <c r="H36" s="56">
        <f t="shared" si="3"/>
        <v>0.05679650741323239</v>
      </c>
      <c r="K36" s="2"/>
      <c r="L36" s="2"/>
      <c r="M36" s="2"/>
      <c r="N36" s="2"/>
      <c r="O36" s="2"/>
      <c r="P36" s="2"/>
      <c r="Q36" s="2"/>
    </row>
    <row r="37" spans="1:17" ht="14.25">
      <c r="A37" s="3" t="s">
        <v>18</v>
      </c>
      <c r="B37" s="87">
        <v>493006</v>
      </c>
      <c r="C37" s="2">
        <v>589237</v>
      </c>
      <c r="D37" s="56">
        <f t="shared" si="2"/>
        <v>-0.16331459158199502</v>
      </c>
      <c r="E37" s="2"/>
      <c r="F37" s="2">
        <v>538460</v>
      </c>
      <c r="G37" s="2">
        <v>615952</v>
      </c>
      <c r="H37" s="56">
        <f t="shared" si="3"/>
        <v>-0.12580850455879677</v>
      </c>
      <c r="K37" s="2"/>
      <c r="L37" s="2"/>
      <c r="M37" s="2"/>
      <c r="N37" s="2"/>
      <c r="O37" s="2"/>
      <c r="P37" s="2"/>
      <c r="Q37" s="2"/>
    </row>
    <row r="38" spans="1:17" ht="14.25">
      <c r="A38" s="3" t="s">
        <v>19</v>
      </c>
      <c r="B38" s="97">
        <v>62076</v>
      </c>
      <c r="C38" s="61">
        <v>0</v>
      </c>
      <c r="D38" s="61">
        <v>0</v>
      </c>
      <c r="E38" s="2"/>
      <c r="F38" s="2">
        <v>68357</v>
      </c>
      <c r="G38" s="61">
        <v>0</v>
      </c>
      <c r="H38" s="61">
        <v>0</v>
      </c>
      <c r="K38" s="2"/>
      <c r="L38" s="2"/>
      <c r="M38" s="2"/>
      <c r="N38" s="2"/>
      <c r="O38" s="2"/>
      <c r="P38" s="2"/>
      <c r="Q38" s="2"/>
    </row>
    <row r="39" spans="1:17" ht="14.25">
      <c r="A39" s="3" t="s">
        <v>47</v>
      </c>
      <c r="B39" s="101">
        <v>0</v>
      </c>
      <c r="C39" s="2">
        <v>85665</v>
      </c>
      <c r="D39" s="56" t="s">
        <v>51</v>
      </c>
      <c r="E39" s="2"/>
      <c r="F39" s="61">
        <v>0</v>
      </c>
      <c r="G39" s="61">
        <v>55015</v>
      </c>
      <c r="H39" s="56" t="s">
        <v>51</v>
      </c>
      <c r="K39" s="2"/>
      <c r="L39" s="2"/>
      <c r="M39" s="2"/>
      <c r="N39" s="2"/>
      <c r="O39" s="2"/>
      <c r="P39" s="2"/>
      <c r="Q39" s="2"/>
    </row>
    <row r="40" spans="1:17" ht="14.25">
      <c r="A40" s="3" t="s">
        <v>62</v>
      </c>
      <c r="B40" s="87">
        <v>716569</v>
      </c>
      <c r="C40" s="2">
        <v>709269</v>
      </c>
      <c r="D40" s="56">
        <f>B40/C40-1</f>
        <v>0.010292286847444432</v>
      </c>
      <c r="E40" s="2"/>
      <c r="F40" s="2">
        <v>498597</v>
      </c>
      <c r="G40" s="2">
        <v>454792</v>
      </c>
      <c r="H40" s="56">
        <f t="shared" si="3"/>
        <v>0.09631875670636236</v>
      </c>
      <c r="K40" s="2"/>
      <c r="L40" s="2"/>
      <c r="M40" s="2"/>
      <c r="N40" s="2"/>
      <c r="O40" s="2"/>
      <c r="P40" s="2"/>
      <c r="Q40" s="2"/>
    </row>
    <row r="41" spans="1:17" ht="14.25">
      <c r="A41" s="3" t="s">
        <v>20</v>
      </c>
      <c r="B41" s="87">
        <v>1440467</v>
      </c>
      <c r="C41" s="2">
        <v>907681</v>
      </c>
      <c r="D41" s="56">
        <f t="shared" si="2"/>
        <v>0.5869749394335675</v>
      </c>
      <c r="E41" s="2"/>
      <c r="F41" s="2">
        <v>1860504</v>
      </c>
      <c r="G41" s="2">
        <v>1210316</v>
      </c>
      <c r="H41" s="56">
        <f t="shared" si="3"/>
        <v>0.5372051596442582</v>
      </c>
      <c r="K41" s="2"/>
      <c r="L41" s="2"/>
      <c r="M41" s="2"/>
      <c r="N41" s="2"/>
      <c r="O41" s="2"/>
      <c r="P41" s="2"/>
      <c r="Q41" s="2"/>
    </row>
    <row r="42" spans="1:17" ht="15" thickBot="1">
      <c r="A42" s="3" t="s">
        <v>21</v>
      </c>
      <c r="B42" s="102">
        <v>143486</v>
      </c>
      <c r="C42" s="62">
        <v>55949</v>
      </c>
      <c r="D42" s="56">
        <f t="shared" si="2"/>
        <v>1.5645856047471804</v>
      </c>
      <c r="E42" s="2"/>
      <c r="F42" s="62">
        <v>194087</v>
      </c>
      <c r="G42" s="62">
        <v>86359</v>
      </c>
      <c r="H42" s="56">
        <f t="shared" si="3"/>
        <v>1.2474438101413865</v>
      </c>
      <c r="K42" s="2"/>
      <c r="L42" s="2"/>
      <c r="M42" s="2"/>
      <c r="N42" s="2"/>
      <c r="O42" s="2"/>
      <c r="P42" s="2"/>
      <c r="Q42" s="2"/>
    </row>
    <row r="43" spans="1:17" ht="13.5" thickBot="1">
      <c r="A43" s="72" t="s">
        <v>22</v>
      </c>
      <c r="B43" s="73">
        <f>SUM(B32:B42)</f>
        <v>115708908</v>
      </c>
      <c r="C43" s="73">
        <f>SUM(C32:C42)</f>
        <v>93832116</v>
      </c>
      <c r="D43" s="14">
        <f t="shared" si="2"/>
        <v>0.23314823253053363</v>
      </c>
      <c r="E43" s="2"/>
      <c r="F43" s="73">
        <f>SUM(F32:F42)</f>
        <v>121937056</v>
      </c>
      <c r="G43" s="73">
        <f>SUM(G32:G42)</f>
        <v>97078039</v>
      </c>
      <c r="H43" s="14">
        <f t="shared" si="3"/>
        <v>0.2560725088400271</v>
      </c>
      <c r="K43" s="2"/>
      <c r="L43" s="2"/>
      <c r="M43" s="2"/>
      <c r="N43" s="2"/>
      <c r="O43" s="2"/>
      <c r="P43" s="2"/>
      <c r="Q43" s="2"/>
    </row>
    <row r="44" spans="1:17" ht="13.5" thickTop="1">
      <c r="A44" s="74"/>
      <c r="B44" s="75"/>
      <c r="C44" s="75"/>
      <c r="D44" s="76"/>
      <c r="E44" s="2"/>
      <c r="K44" s="2"/>
      <c r="L44" s="2"/>
      <c r="M44" s="2"/>
      <c r="N44" s="2"/>
      <c r="O44" s="2"/>
      <c r="P44" s="2"/>
      <c r="Q44" s="2"/>
    </row>
    <row r="45" spans="1:17" ht="12.75">
      <c r="A45" s="65" t="s">
        <v>23</v>
      </c>
      <c r="B45" s="77"/>
      <c r="C45" s="77"/>
      <c r="D45" s="76"/>
      <c r="E45" s="2"/>
      <c r="K45" s="2"/>
      <c r="L45" s="2"/>
      <c r="M45" s="2"/>
      <c r="N45" s="2"/>
      <c r="O45" s="2"/>
      <c r="P45" s="2"/>
      <c r="Q45" s="2"/>
    </row>
    <row r="46" spans="1:17" ht="12.75">
      <c r="A46" s="78" t="s">
        <v>24</v>
      </c>
      <c r="B46" s="29">
        <v>6397971</v>
      </c>
      <c r="C46" s="29">
        <v>5824201</v>
      </c>
      <c r="D46" s="85">
        <f>B46/C46-1</f>
        <v>0.09851480057092821</v>
      </c>
      <c r="E46" s="2"/>
      <c r="F46" s="29">
        <v>6397971</v>
      </c>
      <c r="G46" s="29">
        <v>5824201</v>
      </c>
      <c r="H46" s="85">
        <f>F46/G46-1</f>
        <v>0.09851480057092821</v>
      </c>
      <c r="K46" s="2"/>
      <c r="L46" s="2"/>
      <c r="M46" s="2"/>
      <c r="N46" s="2"/>
      <c r="O46" s="2"/>
      <c r="P46" s="2"/>
      <c r="Q46" s="2"/>
    </row>
    <row r="47" spans="1:17" ht="12.75">
      <c r="A47" s="79" t="s">
        <v>25</v>
      </c>
      <c r="B47" s="61">
        <v>0</v>
      </c>
      <c r="C47" s="61">
        <v>0</v>
      </c>
      <c r="D47" s="61">
        <v>0</v>
      </c>
      <c r="E47" s="2"/>
      <c r="F47" s="46">
        <v>-15287</v>
      </c>
      <c r="G47" s="46">
        <v>-15287</v>
      </c>
      <c r="H47" s="61">
        <f aca="true" t="shared" si="4" ref="H47:H54">F47/G47-1</f>
        <v>0</v>
      </c>
      <c r="K47" s="2"/>
      <c r="L47" s="2"/>
      <c r="M47" s="2"/>
      <c r="N47" s="2"/>
      <c r="O47" s="2"/>
      <c r="P47" s="2"/>
      <c r="Q47" s="2"/>
    </row>
    <row r="48" spans="1:17" ht="12.75">
      <c r="A48" s="78" t="s">
        <v>26</v>
      </c>
      <c r="B48" s="29">
        <v>28614</v>
      </c>
      <c r="C48" s="29">
        <v>28614</v>
      </c>
      <c r="D48" s="61">
        <f t="shared" si="2"/>
        <v>0</v>
      </c>
      <c r="E48" s="2"/>
      <c r="F48" s="29">
        <v>31235</v>
      </c>
      <c r="G48" s="29">
        <v>31235</v>
      </c>
      <c r="H48" s="61">
        <f t="shared" si="4"/>
        <v>0</v>
      </c>
      <c r="K48" s="2"/>
      <c r="L48" s="2"/>
      <c r="M48" s="2"/>
      <c r="N48" s="2"/>
      <c r="O48" s="2"/>
      <c r="P48" s="2"/>
      <c r="Q48" s="2"/>
    </row>
    <row r="49" spans="1:17" ht="12.75">
      <c r="A49" s="79" t="s">
        <v>27</v>
      </c>
      <c r="B49" s="29">
        <v>3051409</v>
      </c>
      <c r="C49" s="29">
        <v>2366533</v>
      </c>
      <c r="D49" s="56">
        <f t="shared" si="2"/>
        <v>0.289400570370242</v>
      </c>
      <c r="E49" s="2"/>
      <c r="F49" s="29">
        <v>3736875</v>
      </c>
      <c r="G49" s="29">
        <v>2858479</v>
      </c>
      <c r="H49" s="56">
        <f t="shared" si="4"/>
        <v>0.30729489354303463</v>
      </c>
      <c r="K49" s="2"/>
      <c r="L49" s="2"/>
      <c r="M49" s="2"/>
      <c r="N49" s="2"/>
      <c r="O49" s="2"/>
      <c r="P49" s="2"/>
      <c r="Q49" s="2"/>
    </row>
    <row r="50" spans="1:17" ht="12.75">
      <c r="A50" s="79" t="s">
        <v>71</v>
      </c>
      <c r="B50" s="29">
        <v>42234</v>
      </c>
      <c r="C50" s="29">
        <v>48517</v>
      </c>
      <c r="D50" s="56">
        <f t="shared" si="2"/>
        <v>-0.12950099964960737</v>
      </c>
      <c r="E50" s="2"/>
      <c r="F50" s="29">
        <v>73292</v>
      </c>
      <c r="G50" s="29">
        <v>45625</v>
      </c>
      <c r="H50" s="56">
        <f t="shared" si="4"/>
        <v>0.6064</v>
      </c>
      <c r="K50" s="2"/>
      <c r="L50" s="2"/>
      <c r="M50" s="2"/>
      <c r="N50" s="2"/>
      <c r="O50" s="2"/>
      <c r="P50" s="2"/>
      <c r="Q50" s="2"/>
    </row>
    <row r="51" spans="1:17" ht="25.5">
      <c r="A51" s="80" t="s">
        <v>72</v>
      </c>
      <c r="B51" s="29">
        <v>-1004667</v>
      </c>
      <c r="C51" s="29">
        <v>518558</v>
      </c>
      <c r="D51" s="56">
        <f t="shared" si="2"/>
        <v>-2.9374245503878065</v>
      </c>
      <c r="E51" s="2"/>
      <c r="F51" s="29">
        <v>-996697</v>
      </c>
      <c r="G51" s="29">
        <v>517335</v>
      </c>
      <c r="H51" s="56">
        <f>F51/G51-1</f>
        <v>-2.926598818947104</v>
      </c>
      <c r="K51" s="2"/>
      <c r="L51" s="2"/>
      <c r="M51" s="2"/>
      <c r="N51" s="2"/>
      <c r="O51" s="2"/>
      <c r="P51" s="2"/>
      <c r="Q51" s="2"/>
    </row>
    <row r="52" spans="1:17" ht="12.75">
      <c r="A52" s="78" t="s">
        <v>28</v>
      </c>
      <c r="B52" s="29">
        <v>837564</v>
      </c>
      <c r="C52" s="29">
        <v>736446</v>
      </c>
      <c r="D52" s="56">
        <f t="shared" si="2"/>
        <v>0.13730538287939642</v>
      </c>
      <c r="E52" s="2"/>
      <c r="F52" s="29">
        <v>864893</v>
      </c>
      <c r="G52" s="29">
        <v>759715</v>
      </c>
      <c r="H52" s="56">
        <f t="shared" si="4"/>
        <v>0.1384440217713221</v>
      </c>
      <c r="K52" s="2"/>
      <c r="L52" s="2"/>
      <c r="M52" s="2"/>
      <c r="N52" s="2"/>
      <c r="O52" s="2"/>
      <c r="P52" s="2"/>
      <c r="Q52" s="2"/>
    </row>
    <row r="53" spans="1:17" ht="15" thickBot="1">
      <c r="A53" s="81" t="s">
        <v>73</v>
      </c>
      <c r="B53" s="82">
        <f>SUM(B46:B52)</f>
        <v>9353125</v>
      </c>
      <c r="C53" s="82">
        <v>9522869</v>
      </c>
      <c r="D53" s="83">
        <f t="shared" si="2"/>
        <v>-0.01782488029605367</v>
      </c>
      <c r="E53" s="2"/>
      <c r="F53" s="82">
        <f>SUM(F46:F52)</f>
        <v>10092282</v>
      </c>
      <c r="G53" s="82">
        <f>SUM(G46:G52)</f>
        <v>10021303</v>
      </c>
      <c r="H53" s="83">
        <f t="shared" si="4"/>
        <v>0.007082811486689877</v>
      </c>
      <c r="K53" s="2"/>
      <c r="L53" s="2"/>
      <c r="M53" s="2"/>
      <c r="N53" s="2"/>
      <c r="O53" s="2"/>
      <c r="P53" s="2"/>
      <c r="Q53" s="2"/>
    </row>
    <row r="54" spans="1:17" ht="12.75">
      <c r="A54" s="79" t="s">
        <v>29</v>
      </c>
      <c r="B54" s="84">
        <v>0</v>
      </c>
      <c r="C54" s="84">
        <v>0</v>
      </c>
      <c r="D54" s="84">
        <v>0</v>
      </c>
      <c r="E54" s="2"/>
      <c r="F54" s="2">
        <v>471852</v>
      </c>
      <c r="G54" s="2">
        <v>393055</v>
      </c>
      <c r="H54" s="31">
        <f t="shared" si="4"/>
        <v>0.2004732162165601</v>
      </c>
      <c r="K54" s="2"/>
      <c r="L54" s="2"/>
      <c r="M54" s="2"/>
      <c r="N54" s="2"/>
      <c r="O54" s="2"/>
      <c r="P54" s="2"/>
      <c r="Q54" s="2"/>
    </row>
    <row r="55" spans="1:17" ht="13.5" thickBot="1">
      <c r="A55" s="72" t="s">
        <v>30</v>
      </c>
      <c r="B55" s="64">
        <f>B53+B43+B54</f>
        <v>125062033</v>
      </c>
      <c r="C55" s="64">
        <f>C53+C43+C54</f>
        <v>103354985</v>
      </c>
      <c r="D55" s="32">
        <f t="shared" si="2"/>
        <v>0.21002419960682106</v>
      </c>
      <c r="E55" s="2"/>
      <c r="F55" s="64">
        <f>F43+F53+F54</f>
        <v>132501190</v>
      </c>
      <c r="G55" s="64">
        <f>G43+G53+G54</f>
        <v>107492397</v>
      </c>
      <c r="H55" s="32">
        <f>F55/G55-1</f>
        <v>0.23265638964214364</v>
      </c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22" t="s">
        <v>48</v>
      </c>
      <c r="B57" s="2"/>
      <c r="C57" s="2"/>
    </row>
    <row r="58" spans="1:8" ht="12.75">
      <c r="A58" s="86" t="s">
        <v>82</v>
      </c>
      <c r="B58" s="87"/>
      <c r="C58" s="87"/>
      <c r="D58" s="87"/>
      <c r="E58" s="88"/>
      <c r="F58" s="88"/>
      <c r="G58" s="88"/>
      <c r="H58" s="88"/>
    </row>
    <row r="59" spans="2:3" ht="12.75">
      <c r="B59" s="2"/>
      <c r="C59" s="2"/>
    </row>
    <row r="60" spans="1:8" ht="39.75" customHeight="1">
      <c r="A60" s="27" t="s">
        <v>31</v>
      </c>
      <c r="C60" s="26"/>
      <c r="F60" s="117" t="s">
        <v>54</v>
      </c>
      <c r="G60" s="118"/>
      <c r="H60" s="118"/>
    </row>
    <row r="61" spans="1:8" ht="13.5">
      <c r="A61" s="25" t="s">
        <v>1</v>
      </c>
      <c r="C61" s="26"/>
      <c r="F61" s="113" t="s">
        <v>2</v>
      </c>
      <c r="G61" s="114"/>
      <c r="H61" s="114"/>
    </row>
  </sheetData>
  <sheetProtection password="E73A" sheet="1" objects="1" scenarios="1"/>
  <mergeCells count="16">
    <mergeCell ref="F61:H61"/>
    <mergeCell ref="G30:G31"/>
    <mergeCell ref="B29:D29"/>
    <mergeCell ref="B30:B31"/>
    <mergeCell ref="C30:C31"/>
    <mergeCell ref="F30:F31"/>
    <mergeCell ref="F60:H60"/>
    <mergeCell ref="A1:D1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91.42187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8" width="13.003906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5" t="s">
        <v>77</v>
      </c>
    </row>
    <row r="4" spans="1:8" ht="15" customHeight="1">
      <c r="A4" s="4"/>
      <c r="B4" s="125" t="s">
        <v>5</v>
      </c>
      <c r="C4" s="106"/>
      <c r="D4" s="106"/>
      <c r="F4" s="107" t="s">
        <v>4</v>
      </c>
      <c r="G4" s="107"/>
      <c r="H4" s="108"/>
    </row>
    <row r="5" spans="1:8" ht="12.75">
      <c r="A5" s="121" t="s">
        <v>14</v>
      </c>
      <c r="B5" s="123">
        <v>44561</v>
      </c>
      <c r="C5" s="123">
        <v>44196</v>
      </c>
      <c r="D5" s="6" t="s">
        <v>76</v>
      </c>
      <c r="F5" s="123">
        <v>44561</v>
      </c>
      <c r="G5" s="123">
        <v>44196</v>
      </c>
      <c r="H5" s="6" t="s">
        <v>79</v>
      </c>
    </row>
    <row r="6" spans="1:8" ht="13.5" thickBot="1">
      <c r="A6" s="122"/>
      <c r="B6" s="124"/>
      <c r="C6" s="124"/>
      <c r="D6" s="7" t="s">
        <v>78</v>
      </c>
      <c r="F6" s="124"/>
      <c r="G6" s="124"/>
      <c r="H6" s="7" t="s">
        <v>78</v>
      </c>
    </row>
    <row r="7" spans="1:17" ht="12.75">
      <c r="A7" s="50" t="s">
        <v>50</v>
      </c>
      <c r="B7" s="2">
        <v>3236110</v>
      </c>
      <c r="C7" s="2">
        <v>3199035</v>
      </c>
      <c r="D7" s="34">
        <f aca="true" t="shared" si="0" ref="D7:D17">B7/C7-1</f>
        <v>0.011589432438219749</v>
      </c>
      <c r="E7" s="9"/>
      <c r="F7" s="9">
        <v>3570594</v>
      </c>
      <c r="G7" s="9">
        <v>3495215</v>
      </c>
      <c r="H7" s="34">
        <f>F7/G7-1</f>
        <v>0.021566341412473822</v>
      </c>
      <c r="K7" s="9"/>
      <c r="L7" s="9"/>
      <c r="M7" s="9"/>
      <c r="N7" s="9"/>
      <c r="O7" s="9"/>
      <c r="P7" s="9"/>
      <c r="Q7" s="9"/>
    </row>
    <row r="8" spans="1:17" ht="12.75">
      <c r="A8" s="91" t="s">
        <v>63</v>
      </c>
      <c r="B8" s="35">
        <v>11668</v>
      </c>
      <c r="C8" s="35">
        <v>11673</v>
      </c>
      <c r="D8" s="34">
        <f t="shared" si="0"/>
        <v>-0.0004283389017391004</v>
      </c>
      <c r="E8" s="9"/>
      <c r="F8" s="9">
        <v>125159</v>
      </c>
      <c r="G8" s="9">
        <v>165210</v>
      </c>
      <c r="H8" s="34">
        <f>F8/G8-1</f>
        <v>-0.24242479268809392</v>
      </c>
      <c r="K8" s="9"/>
      <c r="L8" s="9"/>
      <c r="M8" s="9"/>
      <c r="N8" s="9"/>
      <c r="O8" s="9"/>
      <c r="P8" s="9"/>
      <c r="Q8" s="9"/>
    </row>
    <row r="9" spans="1:17" ht="12.75">
      <c r="A9" s="50" t="s">
        <v>64</v>
      </c>
      <c r="B9" s="30">
        <v>-501261</v>
      </c>
      <c r="C9" s="30">
        <v>-629232</v>
      </c>
      <c r="D9" s="34">
        <f t="shared" si="0"/>
        <v>-0.20337649706308647</v>
      </c>
      <c r="E9" s="9"/>
      <c r="F9" s="19">
        <v>-552281</v>
      </c>
      <c r="G9" s="19">
        <v>-681981</v>
      </c>
      <c r="H9" s="34">
        <f>F9/G9-1</f>
        <v>-0.19018125138383624</v>
      </c>
      <c r="K9" s="9"/>
      <c r="L9" s="9"/>
      <c r="M9" s="9"/>
      <c r="N9" s="9"/>
      <c r="O9" s="9"/>
      <c r="P9" s="9"/>
      <c r="Q9" s="9"/>
    </row>
    <row r="10" spans="1:17" ht="12.75">
      <c r="A10" s="50" t="s">
        <v>65</v>
      </c>
      <c r="B10" s="36">
        <v>-6681</v>
      </c>
      <c r="C10" s="37">
        <v>-1409</v>
      </c>
      <c r="D10" s="34">
        <f t="shared" si="0"/>
        <v>3.7416607523066006</v>
      </c>
      <c r="E10" s="9"/>
      <c r="F10" s="19">
        <v>-1353</v>
      </c>
      <c r="G10" s="19">
        <v>-1351</v>
      </c>
      <c r="H10" s="34">
        <f>F10/G10-1</f>
        <v>0.001480384900073961</v>
      </c>
      <c r="K10" s="9"/>
      <c r="L10" s="9"/>
      <c r="M10" s="9"/>
      <c r="N10" s="9"/>
      <c r="O10" s="9"/>
      <c r="P10" s="9"/>
      <c r="Q10" s="9"/>
    </row>
    <row r="11" spans="1:17" ht="12.75">
      <c r="A11" s="15" t="s">
        <v>33</v>
      </c>
      <c r="B11" s="38">
        <f>SUM(B7:B10)</f>
        <v>2739836</v>
      </c>
      <c r="C11" s="38">
        <f>SUM(C7:C10)</f>
        <v>2580067</v>
      </c>
      <c r="D11" s="39">
        <f t="shared" si="0"/>
        <v>0.06192436087900033</v>
      </c>
      <c r="E11" s="9"/>
      <c r="F11" s="38">
        <f>SUM(F7:F10)</f>
        <v>3142119</v>
      </c>
      <c r="G11" s="38">
        <f>SUM(G7:G10)</f>
        <v>2977093</v>
      </c>
      <c r="H11" s="39">
        <f aca="true" t="shared" si="1" ref="H11:H30">F11/G11-1</f>
        <v>0.05543192637918937</v>
      </c>
      <c r="K11" s="9"/>
      <c r="L11" s="9"/>
      <c r="M11" s="9"/>
      <c r="N11" s="9"/>
      <c r="O11" s="9"/>
      <c r="P11" s="9"/>
      <c r="Q11" s="9"/>
    </row>
    <row r="12" spans="1:17" ht="12.75">
      <c r="A12" s="50" t="s">
        <v>34</v>
      </c>
      <c r="B12" s="40">
        <v>1219845</v>
      </c>
      <c r="C12" s="20">
        <v>986887</v>
      </c>
      <c r="D12" s="34">
        <f t="shared" si="0"/>
        <v>0.23605336781212038</v>
      </c>
      <c r="E12" s="9"/>
      <c r="F12" s="9">
        <v>1432875</v>
      </c>
      <c r="G12" s="9">
        <v>1151940</v>
      </c>
      <c r="H12" s="34">
        <f t="shared" si="1"/>
        <v>0.24387988957758222</v>
      </c>
      <c r="K12" s="9"/>
      <c r="L12" s="9"/>
      <c r="M12" s="9"/>
      <c r="N12" s="9"/>
      <c r="O12" s="9"/>
      <c r="P12" s="9"/>
      <c r="Q12" s="9"/>
    </row>
    <row r="13" spans="1:17" ht="12.75">
      <c r="A13" s="50" t="s">
        <v>35</v>
      </c>
      <c r="B13" s="41">
        <v>-413569</v>
      </c>
      <c r="C13" s="37">
        <v>-330447</v>
      </c>
      <c r="D13" s="34">
        <f t="shared" si="0"/>
        <v>0.2515441205397537</v>
      </c>
      <c r="E13" s="9"/>
      <c r="F13" s="19">
        <v>-471518</v>
      </c>
      <c r="G13" s="19">
        <v>-375479</v>
      </c>
      <c r="H13" s="34">
        <f t="shared" si="1"/>
        <v>0.25577728714521974</v>
      </c>
      <c r="K13" s="9"/>
      <c r="L13" s="9"/>
      <c r="M13" s="9"/>
      <c r="N13" s="9"/>
      <c r="O13" s="9"/>
      <c r="P13" s="9"/>
      <c r="Q13" s="9"/>
    </row>
    <row r="14" spans="1:17" ht="12.75">
      <c r="A14" s="51" t="s">
        <v>36</v>
      </c>
      <c r="B14" s="42">
        <f>SUM(B12:B13)</f>
        <v>806276</v>
      </c>
      <c r="C14" s="42">
        <f>SUM(C12:C13)</f>
        <v>656440</v>
      </c>
      <c r="D14" s="39">
        <f t="shared" si="0"/>
        <v>0.22825543842544627</v>
      </c>
      <c r="E14" s="9"/>
      <c r="F14" s="42">
        <f>SUM(F12:F13)</f>
        <v>961357</v>
      </c>
      <c r="G14" s="42">
        <f>SUM(G12:G13)</f>
        <v>776461</v>
      </c>
      <c r="H14" s="39">
        <f t="shared" si="1"/>
        <v>0.23812657686606276</v>
      </c>
      <c r="I14" s="5" t="s">
        <v>0</v>
      </c>
      <c r="K14" s="9"/>
      <c r="L14" s="9"/>
      <c r="M14" s="9"/>
      <c r="N14" s="9"/>
      <c r="O14" s="9"/>
      <c r="P14" s="9"/>
      <c r="Q14" s="9"/>
    </row>
    <row r="15" spans="1:17" ht="12.75">
      <c r="A15" s="5" t="s">
        <v>37</v>
      </c>
      <c r="B15" s="40">
        <v>461286</v>
      </c>
      <c r="C15" s="20">
        <v>310121</v>
      </c>
      <c r="D15" s="34">
        <f t="shared" si="0"/>
        <v>0.4874387738979302</v>
      </c>
      <c r="E15" s="9"/>
      <c r="F15" s="9">
        <v>528682</v>
      </c>
      <c r="G15" s="9">
        <v>345119</v>
      </c>
      <c r="H15" s="34">
        <f t="shared" si="1"/>
        <v>0.5318832055030294</v>
      </c>
      <c r="K15" s="9"/>
      <c r="L15" s="9"/>
      <c r="M15" s="9"/>
      <c r="N15" s="9"/>
      <c r="O15" s="9"/>
      <c r="P15" s="9"/>
      <c r="Q15" s="9"/>
    </row>
    <row r="16" spans="1:17" ht="12.75">
      <c r="A16" s="90" t="s">
        <v>66</v>
      </c>
      <c r="B16" s="40">
        <v>178960</v>
      </c>
      <c r="C16" s="20">
        <v>300610</v>
      </c>
      <c r="D16" s="43">
        <f t="shared" si="0"/>
        <v>-0.4046771564485546</v>
      </c>
      <c r="E16" s="9"/>
      <c r="F16" s="9">
        <v>179023</v>
      </c>
      <c r="G16" s="9">
        <v>300665</v>
      </c>
      <c r="H16" s="43">
        <f t="shared" si="1"/>
        <v>-0.40457652204280514</v>
      </c>
      <c r="K16" s="9"/>
      <c r="L16" s="9"/>
      <c r="M16" s="9"/>
      <c r="N16" s="9"/>
      <c r="O16" s="9"/>
      <c r="P16" s="9"/>
      <c r="Q16" s="9"/>
    </row>
    <row r="17" spans="1:17" ht="12.75">
      <c r="A17" s="92" t="s">
        <v>67</v>
      </c>
      <c r="B17" s="41">
        <v>64488</v>
      </c>
      <c r="C17" s="20">
        <v>42500</v>
      </c>
      <c r="D17" s="43">
        <f t="shared" si="0"/>
        <v>0.517364705882353</v>
      </c>
      <c r="E17" s="9"/>
      <c r="F17" s="19">
        <v>38409</v>
      </c>
      <c r="G17" s="9">
        <v>74110</v>
      </c>
      <c r="H17" s="43">
        <f t="shared" si="1"/>
        <v>-0.48172986101740656</v>
      </c>
      <c r="K17" s="9"/>
      <c r="L17" s="9"/>
      <c r="M17" s="9"/>
      <c r="N17" s="9"/>
      <c r="O17" s="9"/>
      <c r="P17" s="9"/>
      <c r="Q17" s="9"/>
    </row>
    <row r="18" spans="1:17" ht="12.75">
      <c r="A18" s="5" t="s">
        <v>74</v>
      </c>
      <c r="B18" s="41">
        <v>-82022</v>
      </c>
      <c r="C18" s="37">
        <v>-69795</v>
      </c>
      <c r="D18" s="34">
        <f aca="true" t="shared" si="2" ref="D18:D25">B18/C18-1</f>
        <v>0.17518446880149008</v>
      </c>
      <c r="E18" s="9"/>
      <c r="F18" s="19">
        <v>-90000</v>
      </c>
      <c r="G18" s="19">
        <v>-74446</v>
      </c>
      <c r="H18" s="34">
        <f t="shared" si="1"/>
        <v>0.20892996265749675</v>
      </c>
      <c r="K18" s="9"/>
      <c r="L18" s="9"/>
      <c r="M18" s="9"/>
      <c r="N18" s="9"/>
      <c r="O18" s="9"/>
      <c r="P18" s="9"/>
      <c r="Q18" s="9"/>
    </row>
    <row r="19" spans="1:17" ht="12.75">
      <c r="A19" s="5" t="s">
        <v>38</v>
      </c>
      <c r="B19" s="40">
        <v>179354</v>
      </c>
      <c r="C19" s="20">
        <v>117261</v>
      </c>
      <c r="D19" s="34">
        <f t="shared" si="2"/>
        <v>0.529528146613111</v>
      </c>
      <c r="E19" s="9"/>
      <c r="F19" s="9">
        <v>181824</v>
      </c>
      <c r="G19" s="9">
        <v>137163</v>
      </c>
      <c r="H19" s="34">
        <f t="shared" si="1"/>
        <v>0.32560530172130964</v>
      </c>
      <c r="K19" s="9"/>
      <c r="L19" s="9"/>
      <c r="M19" s="9"/>
      <c r="N19" s="9"/>
      <c r="O19" s="9"/>
      <c r="P19" s="9"/>
      <c r="Q19" s="9"/>
    </row>
    <row r="20" spans="1:17" ht="13.5" thickBot="1">
      <c r="A20" s="15" t="s">
        <v>39</v>
      </c>
      <c r="B20" s="44">
        <f>SUM(B14:B19)+B11</f>
        <v>4348178</v>
      </c>
      <c r="C20" s="44">
        <f>SUM(C14:C19)+C11</f>
        <v>3937204</v>
      </c>
      <c r="D20" s="45">
        <f t="shared" si="2"/>
        <v>0.10438219609651922</v>
      </c>
      <c r="E20" s="9"/>
      <c r="F20" s="44">
        <f>SUM(F14:F19)+F11</f>
        <v>4941414</v>
      </c>
      <c r="G20" s="44">
        <f>SUM(G14:G19)+G11</f>
        <v>4536165</v>
      </c>
      <c r="H20" s="45">
        <f t="shared" si="1"/>
        <v>0.08933735876009807</v>
      </c>
      <c r="K20" s="9"/>
      <c r="L20" s="9"/>
      <c r="M20" s="9"/>
      <c r="N20" s="9"/>
      <c r="O20" s="9"/>
      <c r="P20" s="9"/>
      <c r="Q20" s="9"/>
    </row>
    <row r="21" spans="1:11" s="55" customFormat="1" ht="26.25" thickTop="1">
      <c r="A21" s="92" t="s">
        <v>68</v>
      </c>
      <c r="B21" s="93">
        <v>-354630</v>
      </c>
      <c r="C21" s="93">
        <v>-795113</v>
      </c>
      <c r="D21" s="94">
        <f>B21/C21-1</f>
        <v>-0.55398792372908</v>
      </c>
      <c r="E21" s="9"/>
      <c r="F21" s="19">
        <v>-385844</v>
      </c>
      <c r="G21" s="19">
        <v>-870775</v>
      </c>
      <c r="H21" s="95">
        <f>F21/G21-1</f>
        <v>-0.5568958686227785</v>
      </c>
      <c r="K21" s="9"/>
    </row>
    <row r="22" spans="1:11" s="55" customFormat="1" ht="12.75">
      <c r="A22" s="52" t="s">
        <v>83</v>
      </c>
      <c r="B22" s="93">
        <v>119803</v>
      </c>
      <c r="C22" s="93">
        <v>11229</v>
      </c>
      <c r="D22" s="94"/>
      <c r="E22" s="9"/>
      <c r="F22" s="19">
        <v>129228</v>
      </c>
      <c r="G22" s="19">
        <v>4935</v>
      </c>
      <c r="H22" s="95"/>
      <c r="K22" s="9"/>
    </row>
    <row r="23" spans="1:17" ht="12.75">
      <c r="A23" s="5" t="s">
        <v>40</v>
      </c>
      <c r="B23" s="41">
        <v>-1159065</v>
      </c>
      <c r="C23" s="37">
        <v>-958853</v>
      </c>
      <c r="D23" s="34">
        <f t="shared" si="2"/>
        <v>0.20880364351991387</v>
      </c>
      <c r="E23" s="9"/>
      <c r="F23" s="46">
        <v>-1328277</v>
      </c>
      <c r="G23" s="46">
        <v>-1097491</v>
      </c>
      <c r="H23" s="34">
        <f t="shared" si="1"/>
        <v>0.2102850957319924</v>
      </c>
      <c r="K23" s="9"/>
      <c r="L23" s="9"/>
      <c r="M23" s="9"/>
      <c r="N23" s="9"/>
      <c r="O23" s="9"/>
      <c r="P23" s="9"/>
      <c r="Q23" s="9"/>
    </row>
    <row r="24" spans="1:17" ht="12.75">
      <c r="A24" s="5" t="s">
        <v>41</v>
      </c>
      <c r="B24" s="41">
        <v>-340579</v>
      </c>
      <c r="C24" s="37">
        <v>-303672</v>
      </c>
      <c r="D24" s="34">
        <f t="shared" si="2"/>
        <v>0.12153573592560396</v>
      </c>
      <c r="E24" s="9"/>
      <c r="F24" s="46">
        <v>-357831</v>
      </c>
      <c r="G24" s="46">
        <v>-327721</v>
      </c>
      <c r="H24" s="34">
        <f t="shared" si="1"/>
        <v>0.0918769319024415</v>
      </c>
      <c r="I24" s="9"/>
      <c r="K24" s="9"/>
      <c r="L24" s="9"/>
      <c r="M24" s="9"/>
      <c r="N24" s="9"/>
      <c r="O24" s="9"/>
      <c r="P24" s="9"/>
      <c r="Q24" s="9"/>
    </row>
    <row r="25" spans="1:17" ht="13.5" thickBot="1">
      <c r="A25" s="52" t="s">
        <v>42</v>
      </c>
      <c r="B25" s="41">
        <v>-591339</v>
      </c>
      <c r="C25" s="37">
        <v>-519759</v>
      </c>
      <c r="D25" s="34">
        <f t="shared" si="2"/>
        <v>0.13771767299844728</v>
      </c>
      <c r="E25" s="9"/>
      <c r="F25" s="41">
        <v>-695892</v>
      </c>
      <c r="G25" s="37">
        <v>-622685</v>
      </c>
      <c r="H25" s="34">
        <f t="shared" si="1"/>
        <v>0.11756666693432472</v>
      </c>
      <c r="K25" s="9"/>
      <c r="L25" s="9"/>
      <c r="M25" s="9"/>
      <c r="N25" s="9"/>
      <c r="O25" s="9"/>
      <c r="P25" s="9"/>
      <c r="Q25" s="9"/>
    </row>
    <row r="26" spans="1:17" ht="13.5" thickBot="1">
      <c r="A26" s="15" t="s">
        <v>43</v>
      </c>
      <c r="B26" s="96">
        <f>B25+B24+B23+B21+B22</f>
        <v>-2325810</v>
      </c>
      <c r="C26" s="96">
        <f>C25+C24+C23+C21+C22</f>
        <v>-2566168</v>
      </c>
      <c r="D26" s="47">
        <f>B26/C26-1</f>
        <v>-0.09366417163646334</v>
      </c>
      <c r="E26" s="9"/>
      <c r="F26" s="96">
        <f>F25+F24+F23+F21+F22</f>
        <v>-2638616</v>
      </c>
      <c r="G26" s="96">
        <f>G25+G24+G23+G21+G22</f>
        <v>-2913737</v>
      </c>
      <c r="H26" s="47">
        <f t="shared" si="1"/>
        <v>-0.09442204289542944</v>
      </c>
      <c r="K26" s="9"/>
      <c r="L26" s="9"/>
      <c r="M26" s="9"/>
      <c r="N26" s="9"/>
      <c r="O26" s="9"/>
      <c r="P26" s="9"/>
      <c r="Q26" s="9"/>
    </row>
    <row r="27" spans="1:11" ht="12" customHeight="1" thickTop="1">
      <c r="A27" s="52"/>
      <c r="B27" s="10"/>
      <c r="C27" s="10"/>
      <c r="D27" s="8"/>
      <c r="E27" s="9"/>
      <c r="F27" s="10"/>
      <c r="G27" s="10"/>
      <c r="H27" s="8"/>
      <c r="K27" s="9"/>
    </row>
    <row r="28" spans="1:11" ht="12.75">
      <c r="A28" s="15" t="s">
        <v>44</v>
      </c>
      <c r="B28" s="48">
        <f>B20+B26</f>
        <v>2022368</v>
      </c>
      <c r="C28" s="48">
        <f>C20+C26</f>
        <v>1371036</v>
      </c>
      <c r="D28" s="39">
        <f>B28/C28-1</f>
        <v>0.47506557085299006</v>
      </c>
      <c r="E28" s="9"/>
      <c r="F28" s="48">
        <f>F20+F26</f>
        <v>2302798</v>
      </c>
      <c r="G28" s="48">
        <f>G20+G26</f>
        <v>1622428</v>
      </c>
      <c r="H28" s="39">
        <f t="shared" si="1"/>
        <v>0.41935296974657743</v>
      </c>
      <c r="K28" s="9"/>
    </row>
    <row r="29" spans="1:11" ht="13.5" thickBot="1">
      <c r="A29" s="5" t="s">
        <v>55</v>
      </c>
      <c r="B29" s="19">
        <v>-239664</v>
      </c>
      <c r="C29" s="19">
        <v>-173731</v>
      </c>
      <c r="D29" s="34">
        <f>B29/C29-1</f>
        <v>0.37951200419038633</v>
      </c>
      <c r="E29" s="9"/>
      <c r="F29" s="19">
        <v>-278265</v>
      </c>
      <c r="G29" s="19">
        <v>-198350</v>
      </c>
      <c r="H29" s="34">
        <f t="shared" si="1"/>
        <v>0.4028989160574741</v>
      </c>
      <c r="K29" s="9"/>
    </row>
    <row r="30" spans="1:11" ht="13.5" thickBot="1">
      <c r="A30" s="51" t="s">
        <v>45</v>
      </c>
      <c r="B30" s="49">
        <f>B28+B29</f>
        <v>1782704</v>
      </c>
      <c r="C30" s="49">
        <f>C28+C29</f>
        <v>1197305</v>
      </c>
      <c r="D30" s="47">
        <f>B30/C30-1</f>
        <v>0.48893055654156625</v>
      </c>
      <c r="E30" s="9"/>
      <c r="F30" s="49">
        <f>F28+F29</f>
        <v>2024533</v>
      </c>
      <c r="G30" s="49">
        <f>G28+G29</f>
        <v>1424078</v>
      </c>
      <c r="H30" s="47">
        <f t="shared" si="1"/>
        <v>0.4216447413695037</v>
      </c>
      <c r="K30" s="9"/>
    </row>
    <row r="31" ht="13.5" thickTop="1"/>
    <row r="32" ht="12.75">
      <c r="C32" s="9"/>
    </row>
    <row r="33" spans="1:6" ht="12.75">
      <c r="A33" s="89" t="s">
        <v>81</v>
      </c>
      <c r="B33" s="90"/>
      <c r="C33" s="90"/>
      <c r="D33" s="90"/>
      <c r="E33" s="90"/>
      <c r="F33" s="90"/>
    </row>
    <row r="36" spans="1:8" ht="39.75" customHeight="1">
      <c r="A36" s="27" t="s">
        <v>31</v>
      </c>
      <c r="F36" s="117" t="s">
        <v>54</v>
      </c>
      <c r="G36" s="118"/>
      <c r="H36" s="118"/>
    </row>
    <row r="37" spans="1:8" ht="12.75">
      <c r="A37" s="23" t="s">
        <v>1</v>
      </c>
      <c r="F37" s="119" t="s">
        <v>2</v>
      </c>
      <c r="G37" s="120"/>
      <c r="H37" s="120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2022-12-08T07:45:24Z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