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6492" activeTab="1"/>
  </bookViews>
  <sheets>
    <sheet name="BS" sheetId="1" r:id="rId1"/>
    <sheet name="P&amp;L" sheetId="2" r:id="rId2"/>
  </sheets>
  <definedNames/>
  <calcPr fullCalcOnLoad="1"/>
</workbook>
</file>

<file path=xl/sharedStrings.xml><?xml version="1.0" encoding="utf-8"?>
<sst xmlns="http://schemas.openxmlformats.org/spreadsheetml/2006/main" count="107" uniqueCount="83">
  <si>
    <t>`</t>
  </si>
  <si>
    <t>GEORGE CĂLINESCU</t>
  </si>
  <si>
    <t>MIRCEA ŞTEFĂNESCU</t>
  </si>
  <si>
    <t>STATEMENT OF FINANCIAL POSITION</t>
  </si>
  <si>
    <t>Group</t>
  </si>
  <si>
    <t>Bank</t>
  </si>
  <si>
    <t>Placements with banks</t>
  </si>
  <si>
    <t>Loans and advances to customers – net(*)</t>
  </si>
  <si>
    <t>Financial assets measured at fair value through other items of the comprehensive income</t>
  </si>
  <si>
    <t>Other non-financial assets</t>
  </si>
  <si>
    <t>Other financial assets</t>
  </si>
  <si>
    <t>Total assets</t>
  </si>
  <si>
    <t>(*) It also includes the impact of the leasing activity</t>
  </si>
  <si>
    <t>Goodwill</t>
  </si>
  <si>
    <t>Intangible assets</t>
  </si>
  <si>
    <t>RON thousand</t>
  </si>
  <si>
    <t>Deposits from banks</t>
  </si>
  <si>
    <t>Deposits from customers</t>
  </si>
  <si>
    <t>Loans from banks and other financial institutions</t>
  </si>
  <si>
    <t>Provisions for other risks and for loan commitments</t>
  </si>
  <si>
    <t>Current tax liability</t>
  </si>
  <si>
    <t>Other financial liabilities (*)</t>
  </si>
  <si>
    <t>Other non-financial liabilities</t>
  </si>
  <si>
    <t>Total liabilities</t>
  </si>
  <si>
    <t>Equity</t>
  </si>
  <si>
    <t>Share capital</t>
  </si>
  <si>
    <t>Treasury shares</t>
  </si>
  <si>
    <t>Share premiums</t>
  </si>
  <si>
    <t>Retained earnings</t>
  </si>
  <si>
    <t>Other reserves</t>
  </si>
  <si>
    <t>Non-controlling interest</t>
  </si>
  <si>
    <t>Total liabilities and equity</t>
  </si>
  <si>
    <t>DEPUTY CEO</t>
  </si>
  <si>
    <t>Financial assets at amortized cost - debt instruments</t>
  </si>
  <si>
    <t>Net interest income</t>
  </si>
  <si>
    <t>Fee and commission income</t>
  </si>
  <si>
    <t>Fee and commission expense</t>
  </si>
  <si>
    <t>Net fee and commission income</t>
  </si>
  <si>
    <t>Net trading income</t>
  </si>
  <si>
    <t>Other operating income</t>
  </si>
  <si>
    <t>Operating income</t>
  </si>
  <si>
    <t>Personnel expenses</t>
  </si>
  <si>
    <t>Depreciation and amortization</t>
  </si>
  <si>
    <t>Other operating expenses</t>
  </si>
  <si>
    <t>Operating expenses</t>
  </si>
  <si>
    <t>Profit before income tax</t>
  </si>
  <si>
    <t>Net profit</t>
  </si>
  <si>
    <t>Right-of-use assets</t>
  </si>
  <si>
    <t>Deferred tax liabilities</t>
  </si>
  <si>
    <t>(*) At a group level it also includes the financial liabilities towards fund unit holders</t>
  </si>
  <si>
    <t>Investments in associates</t>
  </si>
  <si>
    <t>Interest income calculated using the effective interest method</t>
  </si>
  <si>
    <t>-</t>
  </si>
  <si>
    <t>Current tax assets</t>
  </si>
  <si>
    <t>Vs Dec-20</t>
  </si>
  <si>
    <t xml:space="preserve"> ACCOUNTING AND REPORTING COORDINATING MANAGER</t>
  </si>
  <si>
    <t>Impairment/Income tax expense (-)</t>
  </si>
  <si>
    <t>CONSOLIDATED STATEMENT OF FINANCIAL POSITION AS AT JUNE 30, 2021</t>
  </si>
  <si>
    <t>∆  Jun-21</t>
  </si>
  <si>
    <t>Deferred tax assets</t>
  </si>
  <si>
    <t>CONSOLIDATED PROFIT AND LOSS ACCOUNT AS AT JUNE 30, 2021</t>
  </si>
  <si>
    <t>vs. Jun-20</t>
  </si>
  <si>
    <t>∆ Jun-21</t>
  </si>
  <si>
    <t>Derivatives</t>
  </si>
  <si>
    <t xml:space="preserve">Non-trading financial assets mandatorily at fair value through profit or loss </t>
  </si>
  <si>
    <t>Investment in subsidiaries</t>
  </si>
  <si>
    <t>Property and equipment and investment property</t>
  </si>
  <si>
    <t>Subordinated liabilities</t>
  </si>
  <si>
    <t>Lease liabilities</t>
  </si>
  <si>
    <t>Other interest like income</t>
  </si>
  <si>
    <t>Interest expense calculated using the effective interest method</t>
  </si>
  <si>
    <t>Other interest like expense</t>
  </si>
  <si>
    <t>Net gain from financial assets measured at fair value through other items of comprehensive income</t>
  </si>
  <si>
    <t>Net gain from financial assets which are required to be measured at fair value through profit and loss</t>
  </si>
  <si>
    <t>Expenses (-) from impairment allowance, expected losses on assets, provisions for other risks and loan commitments</t>
  </si>
  <si>
    <r>
      <t xml:space="preserve">Note: </t>
    </r>
    <r>
      <rPr>
        <i/>
        <sz val="8"/>
        <rFont val="Georgia"/>
        <family val="1"/>
      </rPr>
      <t>The financial information</t>
    </r>
    <r>
      <rPr>
        <i/>
        <sz val="8"/>
        <color indexed="17"/>
        <rFont val="Georgia"/>
        <family val="1"/>
      </rPr>
      <t xml:space="preserve"> is extracted from the financial statements which for the 6 months ended</t>
    </r>
    <r>
      <rPr>
        <i/>
        <sz val="8"/>
        <color indexed="10"/>
        <rFont val="Georgia"/>
        <family val="1"/>
      </rPr>
      <t xml:space="preserve"> </t>
    </r>
    <r>
      <rPr>
        <i/>
        <sz val="8"/>
        <rFont val="Georgia"/>
        <family val="1"/>
      </rPr>
      <t>June 30, 2021 and June 30, 2020 a</t>
    </r>
    <r>
      <rPr>
        <i/>
        <sz val="8"/>
        <color indexed="17"/>
        <rFont val="Georgia"/>
        <family val="1"/>
      </rPr>
      <t>re reviewed</t>
    </r>
    <r>
      <rPr>
        <i/>
        <sz val="8"/>
        <rFont val="Georgia"/>
        <family val="1"/>
      </rPr>
      <t>.</t>
    </r>
  </si>
  <si>
    <t>Cash and current accounts with Central Banks</t>
  </si>
  <si>
    <t>Financial assets held for trading and measured at fair value through profit and loss</t>
  </si>
  <si>
    <t>Revaluation reserves from tangible assets</t>
  </si>
  <si>
    <t>Reserves on financial assets measured at fair value through other
items of comprehensive income</t>
  </si>
  <si>
    <t>Total equity attributable to equity holders of the Bank</t>
  </si>
  <si>
    <t>Contribution to the Banking Deposits Guarantee Fund and to the Resolution Fund</t>
  </si>
  <si>
    <t>Note: The financial information is extracted from the financial stemanets which as at June 30, 2021 are reviewed and as at December 31, 2020 are audited.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</si>
</sst>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Georgia"/>
      <family val="1"/>
    </font>
    <font>
      <b/>
      <sz val="11"/>
      <color indexed="16"/>
      <name val="Times New Roman"/>
      <family val="1"/>
    </font>
    <font>
      <i/>
      <sz val="10"/>
      <name val="Georgia"/>
      <family val="1"/>
    </font>
    <font>
      <sz val="11"/>
      <name val="Georgia"/>
      <family val="1"/>
    </font>
    <font>
      <b/>
      <sz val="10"/>
      <name val="Georgia"/>
      <family val="1"/>
    </font>
    <font>
      <b/>
      <i/>
      <sz val="10"/>
      <name val="Georgia"/>
      <family val="1"/>
    </font>
    <font>
      <i/>
      <sz val="8"/>
      <name val="Georgia"/>
      <family val="1"/>
    </font>
    <font>
      <b/>
      <sz val="11"/>
      <name val="Georgia"/>
      <family val="1"/>
    </font>
    <font>
      <b/>
      <i/>
      <sz val="8"/>
      <name val="Georgia"/>
      <family val="1"/>
    </font>
    <font>
      <i/>
      <sz val="9"/>
      <name val="Georgia"/>
      <family val="1"/>
    </font>
    <font>
      <b/>
      <sz val="10"/>
      <name val="Trebuchet MS"/>
      <family val="2"/>
    </font>
    <font>
      <i/>
      <sz val="8"/>
      <color indexed="10"/>
      <name val="Georgia"/>
      <family val="1"/>
    </font>
    <font>
      <i/>
      <sz val="8"/>
      <color indexed="17"/>
      <name val="Georg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Georgia"/>
      <family val="1"/>
    </font>
    <font>
      <b/>
      <i/>
      <sz val="10"/>
      <color indexed="8"/>
      <name val="Georgia"/>
      <family val="1"/>
    </font>
    <font>
      <sz val="10"/>
      <color indexed="17"/>
      <name val="Georgia"/>
      <family val="1"/>
    </font>
    <font>
      <b/>
      <sz val="10"/>
      <color indexed="17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Georgia"/>
      <family val="1"/>
    </font>
    <font>
      <b/>
      <i/>
      <sz val="10"/>
      <color theme="1"/>
      <name val="Georgia"/>
      <family val="1"/>
    </font>
    <font>
      <sz val="10"/>
      <color rgb="FF00B050"/>
      <name val="Georgia"/>
      <family val="1"/>
    </font>
    <font>
      <b/>
      <sz val="10"/>
      <color rgb="FF00B050"/>
      <name val="Georg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top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 vertical="top"/>
      <protection/>
    </xf>
    <xf numFmtId="0" fontId="35" fillId="32" borderId="7" applyNumberFormat="0" applyFont="0" applyAlignment="0" applyProtection="0"/>
    <xf numFmtId="0" fontId="48" fillId="27" borderId="8" applyNumberFormat="0" applyAlignment="0" applyProtection="0"/>
    <xf numFmtId="0" fontId="3" fillId="33" borderId="9">
      <alignment/>
      <protection/>
    </xf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</cellStyleXfs>
  <cellXfs count="123">
    <xf numFmtId="0" fontId="0" fillId="0" borderId="0" xfId="0" applyAlignment="1">
      <alignment vertical="top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56" applyFont="1" applyAlignment="1">
      <alignment horizontal="justify" vertical="center" wrapText="1"/>
      <protection/>
    </xf>
    <xf numFmtId="0" fontId="2" fillId="0" borderId="0" xfId="56" applyFont="1" applyAlignment="1">
      <alignment/>
      <protection/>
    </xf>
    <xf numFmtId="0" fontId="6" fillId="0" borderId="0" xfId="56" applyFont="1" applyBorder="1" applyAlignment="1">
      <alignment horizontal="center" vertical="center" wrapText="1"/>
      <protection/>
    </xf>
    <xf numFmtId="0" fontId="6" fillId="0" borderId="11" xfId="56" applyFont="1" applyBorder="1" applyAlignment="1">
      <alignment horizontal="center" vertical="center" wrapText="1"/>
      <protection/>
    </xf>
    <xf numFmtId="10" fontId="2" fillId="0" borderId="0" xfId="56" applyNumberFormat="1" applyFont="1" applyBorder="1" applyAlignment="1">
      <alignment vertical="center" wrapText="1"/>
      <protection/>
    </xf>
    <xf numFmtId="3" fontId="2" fillId="0" borderId="0" xfId="56" applyNumberFormat="1" applyFont="1" applyAlignment="1">
      <alignment/>
      <protection/>
    </xf>
    <xf numFmtId="3" fontId="2" fillId="0" borderId="12" xfId="56" applyNumberFormat="1" applyFont="1" applyBorder="1" applyAlignment="1">
      <alignment horizontal="right" vertical="center"/>
      <protection/>
    </xf>
    <xf numFmtId="0" fontId="5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52" fillId="0" borderId="13" xfId="0" applyFont="1" applyBorder="1" applyAlignment="1">
      <alignment horizontal="center" vertical="center" wrapText="1"/>
    </xf>
    <xf numFmtId="10" fontId="6" fillId="0" borderId="14" xfId="60" applyNumberFormat="1" applyFont="1" applyBorder="1" applyAlignment="1">
      <alignment horizontal="right" vertical="center" wrapText="1"/>
    </xf>
    <xf numFmtId="0" fontId="6" fillId="0" borderId="0" xfId="56" applyFont="1" applyAlignment="1">
      <alignment/>
      <protection/>
    </xf>
    <xf numFmtId="0" fontId="5" fillId="0" borderId="0" xfId="0" applyFont="1" applyFill="1" applyAlignment="1">
      <alignment/>
    </xf>
    <xf numFmtId="0" fontId="52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37" fontId="2" fillId="0" borderId="0" xfId="56" applyNumberFormat="1" applyFont="1" applyAlignment="1">
      <alignment/>
      <protection/>
    </xf>
    <xf numFmtId="3" fontId="2" fillId="0" borderId="0" xfId="56" applyNumberFormat="1" applyFont="1" applyBorder="1" applyAlignment="1">
      <alignment wrapText="1"/>
      <protection/>
    </xf>
    <xf numFmtId="3" fontId="2" fillId="0" borderId="0" xfId="0" applyNumberFormat="1" applyFont="1" applyBorder="1" applyAlignment="1">
      <alignment/>
    </xf>
    <xf numFmtId="0" fontId="11" fillId="0" borderId="0" xfId="0" applyFont="1" applyAlignment="1">
      <alignment vertical="top"/>
    </xf>
    <xf numFmtId="0" fontId="6" fillId="0" borderId="0" xfId="56" applyFont="1" applyAlignment="1">
      <alignment horizontal="center"/>
      <protection/>
    </xf>
    <xf numFmtId="0" fontId="53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2" fillId="0" borderId="0" xfId="0" applyFont="1" applyAlignment="1">
      <alignment vertical="top"/>
    </xf>
    <xf numFmtId="0" fontId="6" fillId="0" borderId="0" xfId="0" applyFont="1" applyAlignment="1">
      <alignment horizontal="center" vertical="center"/>
    </xf>
    <xf numFmtId="0" fontId="11" fillId="0" borderId="0" xfId="0" applyFont="1" applyFill="1" applyAlignment="1">
      <alignment vertical="top"/>
    </xf>
    <xf numFmtId="3" fontId="2" fillId="0" borderId="0" xfId="0" applyNumberFormat="1" applyFont="1" applyFill="1" applyAlignment="1">
      <alignment/>
    </xf>
    <xf numFmtId="3" fontId="4" fillId="0" borderId="0" xfId="42" applyNumberFormat="1" applyFont="1" applyAlignment="1">
      <alignment horizontal="right" wrapText="1"/>
    </xf>
    <xf numFmtId="3" fontId="2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right"/>
    </xf>
    <xf numFmtId="37" fontId="2" fillId="0" borderId="0" xfId="0" applyNumberFormat="1" applyFont="1" applyAlignment="1">
      <alignment/>
    </xf>
    <xf numFmtId="10" fontId="2" fillId="0" borderId="0" xfId="60" applyNumberFormat="1" applyFont="1" applyBorder="1" applyAlignment="1">
      <alignment horizontal="right" wrapText="1"/>
    </xf>
    <xf numFmtId="10" fontId="6" fillId="0" borderId="15" xfId="60" applyNumberFormat="1" applyFont="1" applyBorder="1" applyAlignment="1">
      <alignment horizontal="right" wrapText="1"/>
    </xf>
    <xf numFmtId="10" fontId="6" fillId="0" borderId="14" xfId="60" applyNumberFormat="1" applyFont="1" applyBorder="1" applyAlignment="1">
      <alignment horizontal="right" wrapText="1"/>
    </xf>
    <xf numFmtId="10" fontId="2" fillId="0" borderId="0" xfId="56" applyNumberFormat="1" applyFont="1" applyBorder="1" applyAlignment="1">
      <alignment wrapText="1"/>
      <protection/>
    </xf>
    <xf numFmtId="41" fontId="2" fillId="0" borderId="0" xfId="56" applyNumberFormat="1" applyFont="1" applyBorder="1" applyAlignment="1">
      <alignment wrapText="1"/>
      <protection/>
    </xf>
    <xf numFmtId="37" fontId="2" fillId="0" borderId="0" xfId="56" applyNumberFormat="1" applyFont="1" applyAlignment="1">
      <alignment wrapText="1"/>
      <protection/>
    </xf>
    <xf numFmtId="37" fontId="2" fillId="0" borderId="0" xfId="56" applyNumberFormat="1" applyFont="1" applyBorder="1" applyAlignment="1">
      <alignment wrapText="1"/>
      <protection/>
    </xf>
    <xf numFmtId="3" fontId="6" fillId="0" borderId="0" xfId="56" applyNumberFormat="1" applyFont="1" applyAlignment="1">
      <alignment wrapText="1"/>
      <protection/>
    </xf>
    <xf numFmtId="10" fontId="6" fillId="0" borderId="0" xfId="56" applyNumberFormat="1" applyFont="1" applyBorder="1" applyAlignment="1">
      <alignment wrapText="1"/>
      <protection/>
    </xf>
    <xf numFmtId="3" fontId="2" fillId="0" borderId="0" xfId="56" applyNumberFormat="1" applyFont="1" applyAlignment="1">
      <alignment horizontal="right" wrapText="1"/>
      <protection/>
    </xf>
    <xf numFmtId="37" fontId="2" fillId="0" borderId="0" xfId="56" applyNumberFormat="1" applyFont="1" applyAlignment="1">
      <alignment horizontal="right" wrapText="1"/>
      <protection/>
    </xf>
    <xf numFmtId="3" fontId="6" fillId="0" borderId="0" xfId="56" applyNumberFormat="1" applyFont="1" applyAlignment="1">
      <alignment horizontal="right" wrapText="1"/>
      <protection/>
    </xf>
    <xf numFmtId="10" fontId="2" fillId="0" borderId="0" xfId="56" applyNumberFormat="1" applyFont="1" applyFill="1" applyBorder="1" applyAlignment="1">
      <alignment wrapText="1"/>
      <protection/>
    </xf>
    <xf numFmtId="3" fontId="6" fillId="0" borderId="15" xfId="56" applyNumberFormat="1" applyFont="1" applyBorder="1" applyAlignment="1">
      <alignment horizontal="right" wrapText="1"/>
      <protection/>
    </xf>
    <xf numFmtId="10" fontId="6" fillId="0" borderId="15" xfId="56" applyNumberFormat="1" applyFont="1" applyBorder="1" applyAlignment="1">
      <alignment wrapText="1"/>
      <protection/>
    </xf>
    <xf numFmtId="37" fontId="2" fillId="0" borderId="0" xfId="0" applyNumberFormat="1" applyFont="1" applyAlignment="1">
      <alignment horizontal="right" wrapText="1"/>
    </xf>
    <xf numFmtId="10" fontId="6" fillId="0" borderId="14" xfId="56" applyNumberFormat="1" applyFont="1" applyBorder="1" applyAlignment="1">
      <alignment wrapText="1"/>
      <protection/>
    </xf>
    <xf numFmtId="165" fontId="6" fillId="0" borderId="0" xfId="44" applyNumberFormat="1" applyFont="1" applyAlignment="1">
      <alignment horizontal="right" wrapText="1"/>
    </xf>
    <xf numFmtId="3" fontId="6" fillId="0" borderId="14" xfId="56" applyNumberFormat="1" applyFont="1" applyBorder="1" applyAlignment="1">
      <alignment horizontal="right" wrapText="1"/>
      <protection/>
    </xf>
    <xf numFmtId="0" fontId="2" fillId="0" borderId="0" xfId="56" applyFont="1" applyAlignment="1">
      <alignment horizontal="justify" wrapText="1"/>
      <protection/>
    </xf>
    <xf numFmtId="0" fontId="6" fillId="0" borderId="0" xfId="56" applyFont="1" applyAlignment="1">
      <alignment wrapText="1"/>
      <protection/>
    </xf>
    <xf numFmtId="0" fontId="2" fillId="0" borderId="0" xfId="56" applyFont="1" applyAlignment="1">
      <alignment wrapText="1"/>
      <protection/>
    </xf>
    <xf numFmtId="3" fontId="54" fillId="0" borderId="0" xfId="0" applyNumberFormat="1" applyFont="1" applyAlignment="1">
      <alignment/>
    </xf>
    <xf numFmtId="0" fontId="54" fillId="0" borderId="0" xfId="0" applyFont="1" applyAlignment="1">
      <alignment/>
    </xf>
    <xf numFmtId="3" fontId="54" fillId="0" borderId="16" xfId="56" applyNumberFormat="1" applyFont="1" applyBorder="1" applyAlignment="1">
      <alignment/>
      <protection/>
    </xf>
    <xf numFmtId="0" fontId="54" fillId="0" borderId="0" xfId="56" applyFont="1" applyAlignment="1">
      <alignment horizontal="justify" wrapText="1"/>
      <protection/>
    </xf>
    <xf numFmtId="0" fontId="54" fillId="0" borderId="0" xfId="56" applyFont="1" applyFill="1" applyAlignment="1">
      <alignment/>
      <protection/>
    </xf>
    <xf numFmtId="3" fontId="54" fillId="0" borderId="16" xfId="56" applyNumberFormat="1" applyFont="1" applyBorder="1" applyAlignment="1">
      <alignment wrapText="1"/>
      <protection/>
    </xf>
    <xf numFmtId="37" fontId="54" fillId="0" borderId="0" xfId="56" applyNumberFormat="1" applyFont="1" applyAlignment="1">
      <alignment horizontal="right"/>
      <protection/>
    </xf>
    <xf numFmtId="10" fontId="54" fillId="0" borderId="0" xfId="56" applyNumberFormat="1" applyFont="1" applyFill="1" applyBorder="1" applyAlignment="1">
      <alignment horizontal="right" wrapText="1"/>
      <protection/>
    </xf>
    <xf numFmtId="3" fontId="54" fillId="0" borderId="0" xfId="56" applyNumberFormat="1" applyFont="1" applyAlignment="1">
      <alignment/>
      <protection/>
    </xf>
    <xf numFmtId="37" fontId="54" fillId="0" borderId="0" xfId="56" applyNumberFormat="1" applyFont="1" applyAlignment="1">
      <alignment/>
      <protection/>
    </xf>
    <xf numFmtId="10" fontId="54" fillId="0" borderId="0" xfId="60" applyNumberFormat="1" applyFont="1" applyFill="1" applyAlignment="1">
      <alignment horizontal="right"/>
    </xf>
    <xf numFmtId="0" fontId="54" fillId="0" borderId="0" xfId="56" applyFont="1" applyAlignment="1">
      <alignment/>
      <protection/>
    </xf>
    <xf numFmtId="37" fontId="55" fillId="0" borderId="14" xfId="56" applyNumberFormat="1" applyFont="1" applyBorder="1" applyAlignment="1">
      <alignment horizontal="right" wrapText="1"/>
      <protection/>
    </xf>
    <xf numFmtId="10" fontId="55" fillId="0" borderId="14" xfId="56" applyNumberFormat="1" applyFont="1" applyBorder="1" applyAlignment="1">
      <alignment wrapText="1"/>
      <protection/>
    </xf>
    <xf numFmtId="0" fontId="10" fillId="0" borderId="0" xfId="0" applyFont="1" applyAlignment="1">
      <alignment vertical="center"/>
    </xf>
    <xf numFmtId="10" fontId="2" fillId="0" borderId="0" xfId="60" applyNumberFormat="1" applyFont="1" applyAlignment="1">
      <alignment horizontal="right" wrapText="1"/>
    </xf>
    <xf numFmtId="3" fontId="2" fillId="0" borderId="0" xfId="42" applyNumberFormat="1" applyFont="1" applyAlignment="1">
      <alignment horizontal="right" wrapText="1"/>
    </xf>
    <xf numFmtId="10" fontId="4" fillId="0" borderId="0" xfId="60" applyNumberFormat="1" applyFont="1" applyAlignment="1">
      <alignment horizontal="right" wrapText="1"/>
    </xf>
    <xf numFmtId="0" fontId="5" fillId="0" borderId="0" xfId="0" applyFont="1" applyAlignment="1">
      <alignment vertical="top" wrapText="1"/>
    </xf>
    <xf numFmtId="3" fontId="2" fillId="0" borderId="0" xfId="0" applyNumberFormat="1" applyFont="1" applyBorder="1" applyAlignment="1">
      <alignment horizontal="right" wrapText="1"/>
    </xf>
    <xf numFmtId="41" fontId="2" fillId="0" borderId="0" xfId="0" applyNumberFormat="1" applyFont="1" applyAlignment="1">
      <alignment horizontal="right" wrapText="1"/>
    </xf>
    <xf numFmtId="3" fontId="2" fillId="0" borderId="11" xfId="0" applyNumberFormat="1" applyFont="1" applyBorder="1" applyAlignment="1">
      <alignment horizontal="right" wrapText="1"/>
    </xf>
    <xf numFmtId="0" fontId="6" fillId="0" borderId="0" xfId="0" applyFont="1" applyAlignment="1">
      <alignment horizontal="left" vertical="center" indent="2"/>
    </xf>
    <xf numFmtId="3" fontId="6" fillId="0" borderId="15" xfId="0" applyNumberFormat="1" applyFont="1" applyBorder="1" applyAlignment="1">
      <alignment horizontal="right" wrapText="1"/>
    </xf>
    <xf numFmtId="0" fontId="6" fillId="0" borderId="0" xfId="0" applyFont="1" applyAlignment="1">
      <alignment horizontal="justify" vertical="center" wrapText="1"/>
    </xf>
    <xf numFmtId="4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3" fontId="6" fillId="0" borderId="15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top" wrapText="1"/>
    </xf>
    <xf numFmtId="3" fontId="2" fillId="0" borderId="0" xfId="0" applyNumberFormat="1" applyFont="1" applyAlignment="1">
      <alignment horizontal="right" vertical="center" wrapText="1"/>
    </xf>
    <xf numFmtId="10" fontId="2" fillId="0" borderId="0" xfId="6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vertical="top"/>
    </xf>
    <xf numFmtId="3" fontId="6" fillId="0" borderId="11" xfId="0" applyNumberFormat="1" applyFont="1" applyBorder="1" applyAlignment="1">
      <alignment horizontal="right" wrapText="1"/>
    </xf>
    <xf numFmtId="10" fontId="6" fillId="0" borderId="11" xfId="60" applyNumberFormat="1" applyFont="1" applyBorder="1" applyAlignment="1">
      <alignment horizontal="right" wrapText="1"/>
    </xf>
    <xf numFmtId="41" fontId="6" fillId="0" borderId="0" xfId="0" applyNumberFormat="1" applyFont="1" applyBorder="1" applyAlignment="1">
      <alignment horizontal="right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15" fontId="52" fillId="0" borderId="0" xfId="0" applyNumberFormat="1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15" fontId="6" fillId="0" borderId="0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6" fillId="0" borderId="0" xfId="56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7" fillId="0" borderId="0" xfId="56" applyFont="1" applyAlignment="1">
      <alignment horizontal="justify" vertical="center" wrapText="1"/>
      <protection/>
    </xf>
    <xf numFmtId="0" fontId="7" fillId="0" borderId="11" xfId="56" applyFont="1" applyBorder="1" applyAlignment="1">
      <alignment horizontal="justify" vertical="center" wrapText="1"/>
      <protection/>
    </xf>
    <xf numFmtId="15" fontId="6" fillId="0" borderId="0" xfId="56" applyNumberFormat="1" applyFont="1" applyAlignment="1">
      <alignment vertical="center" wrapText="1"/>
      <protection/>
    </xf>
    <xf numFmtId="0" fontId="6" fillId="0" borderId="11" xfId="56" applyFont="1" applyBorder="1" applyAlignment="1">
      <alignment vertical="center" wrapText="1"/>
      <protection/>
    </xf>
    <xf numFmtId="0" fontId="6" fillId="0" borderId="0" xfId="56" applyFont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7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8" xfId="56"/>
    <cellStyle name="Note" xfId="57"/>
    <cellStyle name="Output" xfId="58"/>
    <cellStyle name="Output Line Items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61"/>
  <sheetViews>
    <sheetView zoomScale="90" zoomScaleNormal="90" zoomScalePageLayoutView="0" workbookViewId="0" topLeftCell="A1">
      <selection activeCell="A7" sqref="A7:A12"/>
    </sheetView>
  </sheetViews>
  <sheetFormatPr defaultColWidth="9.140625" defaultRowHeight="12.75"/>
  <cols>
    <col min="1" max="1" width="66.28125" style="1" customWidth="1"/>
    <col min="2" max="2" width="15.140625" style="1" customWidth="1"/>
    <col min="3" max="3" width="15.7109375" style="1" customWidth="1"/>
    <col min="4" max="4" width="13.57421875" style="1" customWidth="1"/>
    <col min="5" max="5" width="4.00390625" style="1" customWidth="1"/>
    <col min="6" max="6" width="15.28125" style="1" customWidth="1"/>
    <col min="7" max="7" width="14.8515625" style="1" customWidth="1"/>
    <col min="8" max="8" width="13.28125" style="1" customWidth="1"/>
    <col min="9" max="10" width="9.140625" style="1" customWidth="1"/>
    <col min="11" max="11" width="9.7109375" style="1" bestFit="1" customWidth="1"/>
    <col min="12" max="12" width="9.140625" style="1" customWidth="1"/>
    <col min="13" max="13" width="9.7109375" style="1" bestFit="1" customWidth="1"/>
    <col min="14" max="14" width="9.140625" style="1" customWidth="1"/>
    <col min="15" max="15" width="9.7109375" style="1" bestFit="1" customWidth="1"/>
    <col min="16" max="16384" width="9.140625" style="1" customWidth="1"/>
  </cols>
  <sheetData>
    <row r="1" spans="1:4" ht="12.75">
      <c r="A1" s="100" t="s">
        <v>57</v>
      </c>
      <c r="B1" s="101"/>
      <c r="C1" s="101"/>
      <c r="D1" s="101"/>
    </row>
    <row r="2" spans="1:4" ht="13.5">
      <c r="A2" s="102"/>
      <c r="B2" s="103"/>
      <c r="C2" s="103"/>
      <c r="D2" s="103"/>
    </row>
    <row r="3" ht="13.5">
      <c r="A3" s="12"/>
    </row>
    <row r="4" spans="1:8" ht="16.5" customHeight="1">
      <c r="A4" s="11"/>
      <c r="B4" s="104" t="s">
        <v>5</v>
      </c>
      <c r="C4" s="104"/>
      <c r="D4" s="105"/>
      <c r="F4" s="104" t="s">
        <v>4</v>
      </c>
      <c r="G4" s="104"/>
      <c r="H4" s="105"/>
    </row>
    <row r="5" spans="1:8" ht="12.75">
      <c r="A5" s="11" t="s">
        <v>3</v>
      </c>
      <c r="B5" s="106">
        <v>44377</v>
      </c>
      <c r="C5" s="106">
        <v>44196</v>
      </c>
      <c r="D5" s="11" t="s">
        <v>58</v>
      </c>
      <c r="F5" s="106">
        <v>44377</v>
      </c>
      <c r="G5" s="106">
        <v>44196</v>
      </c>
      <c r="H5" s="11" t="s">
        <v>58</v>
      </c>
    </row>
    <row r="6" spans="1:8" ht="12.75">
      <c r="A6" s="24" t="s">
        <v>15</v>
      </c>
      <c r="B6" s="107"/>
      <c r="C6" s="107"/>
      <c r="D6" s="13" t="s">
        <v>54</v>
      </c>
      <c r="F6" s="107"/>
      <c r="G6" s="107"/>
      <c r="H6" s="17" t="s">
        <v>54</v>
      </c>
    </row>
    <row r="7" spans="1:17" ht="13.5">
      <c r="A7" s="18" t="s">
        <v>76</v>
      </c>
      <c r="B7" s="31">
        <v>17723512</v>
      </c>
      <c r="C7" s="31">
        <v>20978633</v>
      </c>
      <c r="D7" s="71">
        <f>B7/C7-1</f>
        <v>-0.15516363721125204</v>
      </c>
      <c r="E7" s="2"/>
      <c r="F7" s="31">
        <v>18756408</v>
      </c>
      <c r="G7" s="31">
        <v>22133211</v>
      </c>
      <c r="H7" s="71">
        <f>F7/G7-1</f>
        <v>-0.15256724385810982</v>
      </c>
      <c r="K7" s="2"/>
      <c r="L7" s="2"/>
      <c r="M7" s="2"/>
      <c r="N7" s="2"/>
      <c r="O7" s="2"/>
      <c r="P7" s="2"/>
      <c r="Q7" s="2"/>
    </row>
    <row r="8" spans="1:17" ht="13.5">
      <c r="A8" s="3" t="s">
        <v>6</v>
      </c>
      <c r="B8" s="72">
        <v>5715614</v>
      </c>
      <c r="C8" s="72">
        <v>6636395</v>
      </c>
      <c r="D8" s="71">
        <f aca="true" t="shared" si="0" ref="D8:D25">B8/C8-1</f>
        <v>-0.13874716619489946</v>
      </c>
      <c r="E8" s="2"/>
      <c r="F8" s="72">
        <v>6349808</v>
      </c>
      <c r="G8" s="72">
        <v>7223277</v>
      </c>
      <c r="H8" s="71">
        <f aca="true" t="shared" si="1" ref="H8:H24">F8/G8-1</f>
        <v>-0.12092420102399504</v>
      </c>
      <c r="K8" s="2"/>
      <c r="L8" s="2"/>
      <c r="M8" s="2"/>
      <c r="N8" s="2"/>
      <c r="O8" s="2"/>
      <c r="P8" s="2"/>
      <c r="Q8" s="2"/>
    </row>
    <row r="9" spans="1:17" ht="13.5">
      <c r="A9" s="3" t="s">
        <v>63</v>
      </c>
      <c r="B9" s="30">
        <v>19173</v>
      </c>
      <c r="C9" s="30">
        <v>22090</v>
      </c>
      <c r="D9" s="73">
        <f>B9/C9-1</f>
        <v>-0.13205070167496602</v>
      </c>
      <c r="E9" s="2"/>
      <c r="F9" s="30">
        <v>19173</v>
      </c>
      <c r="G9" s="30">
        <v>22090</v>
      </c>
      <c r="H9" s="73">
        <f>F9/G9-1</f>
        <v>-0.13205070167496602</v>
      </c>
      <c r="K9" s="2"/>
      <c r="L9" s="2"/>
      <c r="M9" s="2"/>
      <c r="N9" s="2"/>
      <c r="O9" s="2"/>
      <c r="P9" s="2"/>
      <c r="Q9" s="2"/>
    </row>
    <row r="10" spans="1:17" ht="27">
      <c r="A10" s="74" t="s">
        <v>77</v>
      </c>
      <c r="B10" s="72">
        <v>22681</v>
      </c>
      <c r="C10" s="72">
        <v>17572</v>
      </c>
      <c r="D10" s="71">
        <f t="shared" si="0"/>
        <v>0.29074664238561354</v>
      </c>
      <c r="E10" s="2"/>
      <c r="F10" s="31">
        <v>403695</v>
      </c>
      <c r="G10" s="31">
        <v>346472</v>
      </c>
      <c r="H10" s="71">
        <f t="shared" si="1"/>
        <v>0.1651590893347803</v>
      </c>
      <c r="K10" s="2"/>
      <c r="L10" s="2"/>
      <c r="M10" s="2"/>
      <c r="N10" s="2"/>
      <c r="O10" s="2"/>
      <c r="P10" s="2"/>
      <c r="Q10" s="2"/>
    </row>
    <row r="11" spans="1:17" ht="13.5">
      <c r="A11" s="3" t="s">
        <v>7</v>
      </c>
      <c r="B11" s="75">
        <v>42657734</v>
      </c>
      <c r="C11" s="75">
        <v>40363909</v>
      </c>
      <c r="D11" s="34">
        <f t="shared" si="0"/>
        <v>0.05682861389861915</v>
      </c>
      <c r="E11" s="21"/>
      <c r="F11" s="75">
        <v>44379290</v>
      </c>
      <c r="G11" s="75">
        <v>42120260</v>
      </c>
      <c r="H11" s="34">
        <f t="shared" si="1"/>
        <v>0.053632859816155065</v>
      </c>
      <c r="K11" s="2"/>
      <c r="L11" s="2"/>
      <c r="M11" s="2"/>
      <c r="N11" s="2"/>
      <c r="O11" s="2"/>
      <c r="P11" s="2"/>
      <c r="Q11" s="2"/>
    </row>
    <row r="12" spans="1:17" ht="27">
      <c r="A12" s="18" t="s">
        <v>64</v>
      </c>
      <c r="B12" s="31">
        <v>1402435</v>
      </c>
      <c r="C12" s="31">
        <v>1349673</v>
      </c>
      <c r="D12" s="71">
        <f>B12/C12-1</f>
        <v>0.039092432018718704</v>
      </c>
      <c r="E12" s="2"/>
      <c r="F12" s="31">
        <v>1087727</v>
      </c>
      <c r="G12" s="31">
        <v>1085714</v>
      </c>
      <c r="H12" s="71">
        <f t="shared" si="1"/>
        <v>0.0018540794352841505</v>
      </c>
      <c r="K12" s="2"/>
      <c r="L12" s="2"/>
      <c r="M12" s="2"/>
      <c r="N12" s="2"/>
      <c r="O12" s="2"/>
      <c r="P12" s="2"/>
      <c r="Q12" s="2"/>
    </row>
    <row r="13" spans="1:17" ht="27">
      <c r="A13" s="18" t="s">
        <v>8</v>
      </c>
      <c r="B13" s="31">
        <v>40009436</v>
      </c>
      <c r="C13" s="31">
        <v>30850770</v>
      </c>
      <c r="D13" s="71">
        <f>B13/C13-1</f>
        <v>0.2968699322577686</v>
      </c>
      <c r="E13" s="2"/>
      <c r="F13" s="31">
        <v>40036201</v>
      </c>
      <c r="G13" s="31">
        <v>30877177</v>
      </c>
      <c r="H13" s="71">
        <f t="shared" si="1"/>
        <v>0.2966276353566908</v>
      </c>
      <c r="K13" s="2"/>
      <c r="L13" s="2"/>
      <c r="M13" s="2"/>
      <c r="N13" s="2"/>
      <c r="O13" s="2"/>
      <c r="P13" s="2"/>
      <c r="Q13" s="2"/>
    </row>
    <row r="14" spans="1:17" ht="13.5">
      <c r="A14" s="16" t="s">
        <v>33</v>
      </c>
      <c r="B14" s="31">
        <v>161589</v>
      </c>
      <c r="C14" s="31">
        <v>160874</v>
      </c>
      <c r="D14" s="71">
        <f t="shared" si="0"/>
        <v>0.004444472071310379</v>
      </c>
      <c r="E14" s="2"/>
      <c r="F14" s="31">
        <v>1340216</v>
      </c>
      <c r="G14" s="31">
        <v>990106</v>
      </c>
      <c r="H14" s="71">
        <f t="shared" si="1"/>
        <v>0.35360860352325907</v>
      </c>
      <c r="K14" s="2"/>
      <c r="L14" s="2"/>
      <c r="M14" s="2"/>
      <c r="N14" s="2"/>
      <c r="O14" s="2"/>
      <c r="P14" s="2"/>
      <c r="Q14" s="2"/>
    </row>
    <row r="15" spans="1:17" ht="13.5">
      <c r="A15" s="16" t="s">
        <v>65</v>
      </c>
      <c r="B15" s="31">
        <v>511690</v>
      </c>
      <c r="C15" s="31">
        <v>499690</v>
      </c>
      <c r="D15" s="71">
        <f t="shared" si="0"/>
        <v>0.024014889231323444</v>
      </c>
      <c r="E15" s="2"/>
      <c r="F15" s="76">
        <v>0</v>
      </c>
      <c r="G15" s="76">
        <v>0</v>
      </c>
      <c r="H15" s="76">
        <v>0</v>
      </c>
      <c r="K15" s="2"/>
      <c r="L15" s="2"/>
      <c r="M15" s="2"/>
      <c r="N15" s="2"/>
      <c r="O15" s="2"/>
      <c r="P15" s="2"/>
      <c r="Q15" s="2"/>
    </row>
    <row r="16" spans="1:17" ht="13.5">
      <c r="A16" s="16" t="s">
        <v>50</v>
      </c>
      <c r="B16" s="76" t="s">
        <v>52</v>
      </c>
      <c r="C16" s="76" t="s">
        <v>52</v>
      </c>
      <c r="D16" s="76">
        <v>0</v>
      </c>
      <c r="E16" s="2"/>
      <c r="F16" s="2">
        <v>1927</v>
      </c>
      <c r="G16" s="2">
        <v>1502</v>
      </c>
      <c r="H16" s="71">
        <f t="shared" si="1"/>
        <v>0.28295605858854866</v>
      </c>
      <c r="K16" s="2"/>
      <c r="L16" s="2"/>
      <c r="M16" s="2"/>
      <c r="N16" s="2"/>
      <c r="O16" s="2"/>
      <c r="P16" s="2"/>
      <c r="Q16" s="2"/>
    </row>
    <row r="17" spans="1:17" ht="13.5">
      <c r="A17" s="3" t="s">
        <v>66</v>
      </c>
      <c r="B17" s="31">
        <v>633866</v>
      </c>
      <c r="C17" s="31">
        <v>619041</v>
      </c>
      <c r="D17" s="71">
        <f t="shared" si="0"/>
        <v>0.023948332986021947</v>
      </c>
      <c r="E17" s="2"/>
      <c r="F17" s="31">
        <v>959689</v>
      </c>
      <c r="G17" s="31">
        <v>904297</v>
      </c>
      <c r="H17" s="71">
        <f t="shared" si="1"/>
        <v>0.06125421183527102</v>
      </c>
      <c r="K17" s="2"/>
      <c r="L17" s="2"/>
      <c r="M17" s="2"/>
      <c r="N17" s="2"/>
      <c r="O17" s="2"/>
      <c r="P17" s="2"/>
      <c r="Q17" s="2"/>
    </row>
    <row r="18" spans="1:17" ht="13.5">
      <c r="A18" s="3" t="s">
        <v>14</v>
      </c>
      <c r="B18" s="31">
        <v>283698</v>
      </c>
      <c r="C18" s="31">
        <v>268651</v>
      </c>
      <c r="D18" s="71">
        <f>B18/C18-1</f>
        <v>0.056009469534823886</v>
      </c>
      <c r="E18" s="2"/>
      <c r="F18" s="31">
        <v>320558</v>
      </c>
      <c r="G18" s="31">
        <v>305205</v>
      </c>
      <c r="H18" s="71">
        <f t="shared" si="1"/>
        <v>0.050303894103962854</v>
      </c>
      <c r="K18" s="2"/>
      <c r="L18" s="2"/>
      <c r="M18" s="2"/>
      <c r="N18" s="2"/>
      <c r="O18" s="2"/>
      <c r="P18" s="2"/>
      <c r="Q18" s="2"/>
    </row>
    <row r="19" spans="1:17" ht="13.5">
      <c r="A19" s="3" t="s">
        <v>13</v>
      </c>
      <c r="B19" s="76" t="s">
        <v>52</v>
      </c>
      <c r="C19" s="76" t="s">
        <v>52</v>
      </c>
      <c r="D19" s="76">
        <v>0</v>
      </c>
      <c r="E19" s="2"/>
      <c r="F19" s="76">
        <v>22424</v>
      </c>
      <c r="G19" s="76">
        <v>16319</v>
      </c>
      <c r="H19" s="71">
        <f>F19/G19-1</f>
        <v>0.3741038053802317</v>
      </c>
      <c r="K19" s="2"/>
      <c r="L19" s="2"/>
      <c r="M19" s="2"/>
      <c r="N19" s="2"/>
      <c r="O19" s="2"/>
      <c r="P19" s="2"/>
      <c r="Q19" s="2"/>
    </row>
    <row r="20" spans="1:17" ht="13.5">
      <c r="A20" s="3" t="s">
        <v>47</v>
      </c>
      <c r="B20" s="31">
        <v>666743</v>
      </c>
      <c r="C20" s="31">
        <v>708505</v>
      </c>
      <c r="D20" s="71">
        <f>B20/C20-1</f>
        <v>-0.05894383243590373</v>
      </c>
      <c r="E20" s="2"/>
      <c r="F20" s="2">
        <v>420284</v>
      </c>
      <c r="G20" s="2">
        <v>448852</v>
      </c>
      <c r="H20" s="71">
        <f t="shared" si="1"/>
        <v>-0.06364681454020482</v>
      </c>
      <c r="K20" s="2"/>
      <c r="L20" s="2"/>
      <c r="M20" s="2"/>
      <c r="N20" s="2"/>
      <c r="O20" s="2"/>
      <c r="P20" s="2"/>
      <c r="Q20" s="2"/>
    </row>
    <row r="21" spans="1:17" ht="13.5">
      <c r="A21" s="3" t="s">
        <v>53</v>
      </c>
      <c r="B21" s="76">
        <v>0</v>
      </c>
      <c r="C21" s="76">
        <v>8585</v>
      </c>
      <c r="D21" s="76">
        <v>0</v>
      </c>
      <c r="E21" s="2"/>
      <c r="F21" s="76">
        <v>0</v>
      </c>
      <c r="G21" s="2">
        <v>9654</v>
      </c>
      <c r="H21" s="76">
        <v>0</v>
      </c>
      <c r="K21" s="2"/>
      <c r="L21" s="2"/>
      <c r="M21" s="2"/>
      <c r="N21" s="2"/>
      <c r="O21" s="2"/>
      <c r="P21" s="2"/>
      <c r="Q21" s="2"/>
    </row>
    <row r="22" spans="1:17" ht="13.5">
      <c r="A22" s="3" t="s">
        <v>59</v>
      </c>
      <c r="B22" s="76">
        <v>0</v>
      </c>
      <c r="C22" s="76">
        <v>0</v>
      </c>
      <c r="D22" s="76">
        <v>0</v>
      </c>
      <c r="E22" s="2"/>
      <c r="F22" s="76">
        <v>4606</v>
      </c>
      <c r="G22" s="76">
        <v>0</v>
      </c>
      <c r="H22" s="76" t="s">
        <v>52</v>
      </c>
      <c r="K22" s="2"/>
      <c r="L22" s="2"/>
      <c r="M22" s="2"/>
      <c r="N22" s="2"/>
      <c r="O22" s="2"/>
      <c r="P22" s="2"/>
      <c r="Q22" s="2"/>
    </row>
    <row r="23" spans="1:17" ht="13.5">
      <c r="A23" s="3" t="s">
        <v>10</v>
      </c>
      <c r="B23" s="31">
        <v>998800</v>
      </c>
      <c r="C23" s="31">
        <v>761133</v>
      </c>
      <c r="D23" s="71">
        <f t="shared" si="0"/>
        <v>0.3122542315206409</v>
      </c>
      <c r="E23" s="2"/>
      <c r="F23" s="2">
        <v>1101857</v>
      </c>
      <c r="G23" s="2">
        <v>860105</v>
      </c>
      <c r="H23" s="71">
        <f t="shared" si="1"/>
        <v>0.28107265973340456</v>
      </c>
      <c r="K23" s="2"/>
      <c r="L23" s="2"/>
      <c r="M23" s="2"/>
      <c r="N23" s="2"/>
      <c r="O23" s="2"/>
      <c r="P23" s="2"/>
      <c r="Q23" s="2"/>
    </row>
    <row r="24" spans="1:17" ht="14.25" thickBot="1">
      <c r="A24" s="3" t="s">
        <v>9</v>
      </c>
      <c r="B24" s="77">
        <v>105147</v>
      </c>
      <c r="C24" s="77">
        <v>109464</v>
      </c>
      <c r="D24" s="71">
        <f t="shared" si="0"/>
        <v>-0.03943762332821754</v>
      </c>
      <c r="E24" s="2"/>
      <c r="F24" s="77">
        <v>134034</v>
      </c>
      <c r="G24" s="77">
        <v>148156</v>
      </c>
      <c r="H24" s="71">
        <f t="shared" si="1"/>
        <v>-0.09531844812224954</v>
      </c>
      <c r="K24" s="2"/>
      <c r="L24" s="2"/>
      <c r="M24" s="2"/>
      <c r="N24" s="2"/>
      <c r="O24" s="2"/>
      <c r="P24" s="2"/>
      <c r="Q24" s="2"/>
    </row>
    <row r="25" spans="1:17" ht="13.5" thickBot="1">
      <c r="A25" s="78" t="s">
        <v>11</v>
      </c>
      <c r="B25" s="79">
        <f>SUM(B7:B10)+SUM(B11:B24)</f>
        <v>110912118</v>
      </c>
      <c r="C25" s="79">
        <f>SUM(C7:C10)+SUM(C11:C24)</f>
        <v>103354985</v>
      </c>
      <c r="D25" s="36">
        <f t="shared" si="0"/>
        <v>0.07311822453459782</v>
      </c>
      <c r="E25" s="2"/>
      <c r="F25" s="79">
        <f>SUM(F7:F10)+SUM(F11:F24)</f>
        <v>115337897</v>
      </c>
      <c r="G25" s="79">
        <f>SUM(G7:G10)+SUM(G11:G24)</f>
        <v>107492397</v>
      </c>
      <c r="H25" s="36">
        <f>F25/G25-1</f>
        <v>0.07298655736554083</v>
      </c>
      <c r="K25" s="2"/>
      <c r="L25" s="2"/>
      <c r="M25" s="2"/>
      <c r="N25" s="2"/>
      <c r="O25" s="2"/>
      <c r="P25" s="2"/>
      <c r="Q25" s="2"/>
    </row>
    <row r="26" spans="1:17" ht="13.5" thickTop="1">
      <c r="A26" s="80"/>
      <c r="B26" s="81"/>
      <c r="C26" s="81"/>
      <c r="D26" s="82"/>
      <c r="K26" s="2"/>
      <c r="L26" s="2"/>
      <c r="M26" s="2"/>
      <c r="N26" s="2"/>
      <c r="O26" s="2"/>
      <c r="P26" s="2"/>
      <c r="Q26" s="2"/>
    </row>
    <row r="27" spans="1:17" ht="12.75">
      <c r="A27" s="22" t="s">
        <v>12</v>
      </c>
      <c r="B27" s="81"/>
      <c r="C27" s="81"/>
      <c r="D27" s="82"/>
      <c r="K27" s="2"/>
      <c r="L27" s="2"/>
      <c r="M27" s="2"/>
      <c r="N27" s="2"/>
      <c r="O27" s="2"/>
      <c r="P27" s="2"/>
      <c r="Q27" s="2"/>
    </row>
    <row r="28" spans="1:17" ht="12.75">
      <c r="A28" s="80"/>
      <c r="B28" s="81"/>
      <c r="C28" s="81"/>
      <c r="D28" s="82"/>
      <c r="K28" s="2"/>
      <c r="L28" s="2"/>
      <c r="M28" s="2"/>
      <c r="N28" s="2"/>
      <c r="O28" s="2"/>
      <c r="P28" s="2"/>
      <c r="Q28" s="2"/>
    </row>
    <row r="29" spans="1:17" ht="16.5" customHeight="1">
      <c r="A29" s="83"/>
      <c r="B29" s="108" t="s">
        <v>5</v>
      </c>
      <c r="C29" s="108"/>
      <c r="D29" s="109"/>
      <c r="F29" s="108" t="s">
        <v>4</v>
      </c>
      <c r="G29" s="108"/>
      <c r="H29" s="109"/>
      <c r="K29" s="2"/>
      <c r="L29" s="2"/>
      <c r="M29" s="2"/>
      <c r="N29" s="2"/>
      <c r="O29" s="2"/>
      <c r="P29" s="2"/>
      <c r="Q29" s="2"/>
    </row>
    <row r="30" spans="1:17" ht="12.75">
      <c r="A30" s="84" t="s">
        <v>3</v>
      </c>
      <c r="B30" s="112">
        <v>44377</v>
      </c>
      <c r="C30" s="112">
        <v>44196</v>
      </c>
      <c r="D30" s="84" t="s">
        <v>58</v>
      </c>
      <c r="F30" s="112">
        <v>44377</v>
      </c>
      <c r="G30" s="112">
        <v>44196</v>
      </c>
      <c r="H30" s="84" t="s">
        <v>58</v>
      </c>
      <c r="K30" s="2"/>
      <c r="L30" s="2"/>
      <c r="M30" s="2"/>
      <c r="N30" s="2"/>
      <c r="O30" s="2"/>
      <c r="P30" s="2"/>
      <c r="Q30" s="2"/>
    </row>
    <row r="31" spans="1:17" ht="12.75">
      <c r="A31" s="85" t="s">
        <v>15</v>
      </c>
      <c r="B31" s="113"/>
      <c r="C31" s="113"/>
      <c r="D31" s="86" t="s">
        <v>54</v>
      </c>
      <c r="F31" s="113"/>
      <c r="G31" s="113"/>
      <c r="H31" s="86" t="s">
        <v>54</v>
      </c>
      <c r="K31" s="2"/>
      <c r="L31" s="2"/>
      <c r="M31" s="2"/>
      <c r="N31" s="2"/>
      <c r="O31" s="2"/>
      <c r="P31" s="2"/>
      <c r="Q31" s="2"/>
    </row>
    <row r="32" spans="1:17" s="57" customFormat="1" ht="13.5">
      <c r="A32" s="3" t="s">
        <v>63</v>
      </c>
      <c r="B32" s="2">
        <v>28037</v>
      </c>
      <c r="C32" s="2">
        <v>34817</v>
      </c>
      <c r="D32" s="71">
        <f>B32/C32-1</f>
        <v>-0.1947324582818738</v>
      </c>
      <c r="E32" s="2"/>
      <c r="F32" s="2">
        <v>28037</v>
      </c>
      <c r="G32" s="2">
        <v>34817</v>
      </c>
      <c r="H32" s="71">
        <f>F32/G32-1</f>
        <v>-0.1947324582818738</v>
      </c>
      <c r="K32" s="56"/>
      <c r="L32" s="56"/>
      <c r="M32" s="56"/>
      <c r="N32" s="56"/>
      <c r="O32" s="56"/>
      <c r="P32" s="56"/>
      <c r="Q32" s="56"/>
    </row>
    <row r="33" spans="1:17" ht="13.5">
      <c r="A33" s="3" t="s">
        <v>16</v>
      </c>
      <c r="B33" s="2">
        <v>763242</v>
      </c>
      <c r="C33" s="2">
        <v>311822</v>
      </c>
      <c r="D33" s="71">
        <f aca="true" t="shared" si="2" ref="D33:D55">B33/C33-1</f>
        <v>1.4476848971528629</v>
      </c>
      <c r="E33" s="2"/>
      <c r="F33" s="2">
        <v>770462</v>
      </c>
      <c r="G33" s="2">
        <v>318944</v>
      </c>
      <c r="H33" s="71">
        <f aca="true" t="shared" si="3" ref="H33:H43">F33/G33-1</f>
        <v>1.4156654459717068</v>
      </c>
      <c r="K33" s="2"/>
      <c r="L33" s="2"/>
      <c r="M33" s="2"/>
      <c r="N33" s="2"/>
      <c r="O33" s="2"/>
      <c r="P33" s="2"/>
      <c r="Q33" s="2"/>
    </row>
    <row r="34" spans="1:17" ht="13.5">
      <c r="A34" s="3" t="s">
        <v>17</v>
      </c>
      <c r="B34" s="2">
        <v>94406315</v>
      </c>
      <c r="C34" s="2">
        <v>88297146</v>
      </c>
      <c r="D34" s="71">
        <f t="shared" si="2"/>
        <v>0.06918874818445442</v>
      </c>
      <c r="E34" s="2"/>
      <c r="F34" s="2">
        <v>97165845</v>
      </c>
      <c r="G34" s="2">
        <v>90942415</v>
      </c>
      <c r="H34" s="71">
        <f t="shared" si="3"/>
        <v>0.06843264498749013</v>
      </c>
      <c r="K34" s="2"/>
      <c r="L34" s="2"/>
      <c r="M34" s="2"/>
      <c r="N34" s="2"/>
      <c r="O34" s="2"/>
      <c r="P34" s="2"/>
      <c r="Q34" s="2"/>
    </row>
    <row r="35" spans="1:17" ht="13.5">
      <c r="A35" s="3" t="s">
        <v>18</v>
      </c>
      <c r="B35" s="2">
        <v>1261760</v>
      </c>
      <c r="C35" s="2">
        <v>1176066</v>
      </c>
      <c r="D35" s="71">
        <f t="shared" si="2"/>
        <v>0.07286495825914541</v>
      </c>
      <c r="E35" s="2"/>
      <c r="F35" s="2">
        <v>1675101</v>
      </c>
      <c r="G35" s="2">
        <v>1691668</v>
      </c>
      <c r="H35" s="71">
        <f t="shared" si="3"/>
        <v>-0.009793292773759399</v>
      </c>
      <c r="K35" s="2"/>
      <c r="L35" s="2"/>
      <c r="M35" s="2"/>
      <c r="N35" s="2"/>
      <c r="O35" s="2"/>
      <c r="P35" s="2"/>
      <c r="Q35" s="2"/>
    </row>
    <row r="36" spans="1:17" ht="13.5">
      <c r="A36" s="3" t="s">
        <v>67</v>
      </c>
      <c r="B36" s="31">
        <v>1689738</v>
      </c>
      <c r="C36" s="31">
        <v>1664464</v>
      </c>
      <c r="D36" s="71">
        <f t="shared" si="2"/>
        <v>0.015184467792634715</v>
      </c>
      <c r="E36" s="2"/>
      <c r="F36" s="2">
        <v>1692882</v>
      </c>
      <c r="G36" s="2">
        <v>1667761</v>
      </c>
      <c r="H36" s="71">
        <f t="shared" si="3"/>
        <v>0.015062709824729126</v>
      </c>
      <c r="K36" s="2"/>
      <c r="L36" s="2"/>
      <c r="M36" s="2"/>
      <c r="N36" s="2"/>
      <c r="O36" s="2"/>
      <c r="P36" s="2"/>
      <c r="Q36" s="2"/>
    </row>
    <row r="37" spans="1:17" ht="13.5">
      <c r="A37" s="3" t="s">
        <v>19</v>
      </c>
      <c r="B37" s="2">
        <v>589204</v>
      </c>
      <c r="C37" s="2">
        <v>589237</v>
      </c>
      <c r="D37" s="71">
        <f t="shared" si="2"/>
        <v>-5.6004629716110976E-05</v>
      </c>
      <c r="E37" s="2"/>
      <c r="F37" s="2">
        <v>622436</v>
      </c>
      <c r="G37" s="2">
        <v>615952</v>
      </c>
      <c r="H37" s="71">
        <f t="shared" si="3"/>
        <v>0.010526794295659503</v>
      </c>
      <c r="K37" s="2"/>
      <c r="L37" s="2"/>
      <c r="M37" s="2"/>
      <c r="N37" s="2"/>
      <c r="O37" s="2"/>
      <c r="P37" s="2"/>
      <c r="Q37" s="2"/>
    </row>
    <row r="38" spans="1:17" ht="13.5">
      <c r="A38" s="3" t="s">
        <v>20</v>
      </c>
      <c r="B38" s="31">
        <v>103070</v>
      </c>
      <c r="C38" s="76">
        <v>0</v>
      </c>
      <c r="D38" s="76">
        <v>0</v>
      </c>
      <c r="E38" s="2"/>
      <c r="F38" s="2">
        <v>106722</v>
      </c>
      <c r="G38" s="76">
        <v>0</v>
      </c>
      <c r="H38" s="76">
        <v>0</v>
      </c>
      <c r="K38" s="2"/>
      <c r="L38" s="2"/>
      <c r="M38" s="2"/>
      <c r="N38" s="2"/>
      <c r="O38" s="2"/>
      <c r="P38" s="2"/>
      <c r="Q38" s="2"/>
    </row>
    <row r="39" spans="1:17" ht="13.5">
      <c r="A39" s="3" t="s">
        <v>48</v>
      </c>
      <c r="B39" s="32">
        <v>31430</v>
      </c>
      <c r="C39" s="2">
        <v>85665</v>
      </c>
      <c r="D39" s="71">
        <f>B39/C39-1</f>
        <v>-0.6331057024455728</v>
      </c>
      <c r="E39" s="2"/>
      <c r="F39" s="76">
        <v>0</v>
      </c>
      <c r="G39" s="76">
        <v>55015</v>
      </c>
      <c r="H39" s="71">
        <f>F39/G39-1</f>
        <v>-1</v>
      </c>
      <c r="K39" s="2"/>
      <c r="L39" s="2"/>
      <c r="M39" s="2"/>
      <c r="N39" s="2"/>
      <c r="O39" s="2"/>
      <c r="P39" s="2"/>
      <c r="Q39" s="2"/>
    </row>
    <row r="40" spans="1:17" ht="13.5">
      <c r="A40" s="3" t="s">
        <v>68</v>
      </c>
      <c r="B40" s="2">
        <v>675130</v>
      </c>
      <c r="C40" s="2">
        <v>709269</v>
      </c>
      <c r="D40" s="71">
        <f>B40/C40-1</f>
        <v>-0.04813265488834284</v>
      </c>
      <c r="E40" s="2"/>
      <c r="F40" s="2">
        <v>429311</v>
      </c>
      <c r="G40" s="2">
        <v>454792</v>
      </c>
      <c r="H40" s="71">
        <f t="shared" si="3"/>
        <v>-0.05602781051557637</v>
      </c>
      <c r="K40" s="2"/>
      <c r="L40" s="2"/>
      <c r="M40" s="2"/>
      <c r="N40" s="2"/>
      <c r="O40" s="2"/>
      <c r="P40" s="2"/>
      <c r="Q40" s="2"/>
    </row>
    <row r="41" spans="1:17" ht="13.5">
      <c r="A41" s="3" t="s">
        <v>21</v>
      </c>
      <c r="B41" s="2">
        <v>1045550</v>
      </c>
      <c r="C41" s="2">
        <v>907681</v>
      </c>
      <c r="D41" s="71">
        <f t="shared" si="2"/>
        <v>0.15189146847846335</v>
      </c>
      <c r="E41" s="2"/>
      <c r="F41" s="2">
        <v>1509466</v>
      </c>
      <c r="G41" s="2">
        <v>1210316</v>
      </c>
      <c r="H41" s="71">
        <f t="shared" si="3"/>
        <v>0.2471668555980422</v>
      </c>
      <c r="K41" s="2"/>
      <c r="L41" s="2"/>
      <c r="M41" s="2"/>
      <c r="N41" s="2"/>
      <c r="O41" s="2"/>
      <c r="P41" s="2"/>
      <c r="Q41" s="2"/>
    </row>
    <row r="42" spans="1:17" ht="14.25" thickBot="1">
      <c r="A42" s="3" t="s">
        <v>22</v>
      </c>
      <c r="B42" s="77">
        <v>71118</v>
      </c>
      <c r="C42" s="77">
        <v>55949</v>
      </c>
      <c r="D42" s="71">
        <f t="shared" si="2"/>
        <v>0.27112191460079726</v>
      </c>
      <c r="E42" s="2"/>
      <c r="F42" s="77">
        <v>98033</v>
      </c>
      <c r="G42" s="77">
        <v>86359</v>
      </c>
      <c r="H42" s="71">
        <f t="shared" si="3"/>
        <v>0.1351798886045461</v>
      </c>
      <c r="K42" s="2"/>
      <c r="L42" s="2"/>
      <c r="M42" s="2"/>
      <c r="N42" s="2"/>
      <c r="O42" s="2"/>
      <c r="P42" s="2"/>
      <c r="Q42" s="2"/>
    </row>
    <row r="43" spans="1:17" ht="13.5" thickBot="1">
      <c r="A43" s="87" t="s">
        <v>23</v>
      </c>
      <c r="B43" s="88">
        <f>SUM(B32:B42)</f>
        <v>100664594</v>
      </c>
      <c r="C43" s="88">
        <f>SUM(C32:C42)</f>
        <v>93832116</v>
      </c>
      <c r="D43" s="14">
        <f t="shared" si="2"/>
        <v>0.07281598552035207</v>
      </c>
      <c r="E43" s="2"/>
      <c r="F43" s="88">
        <f>SUM(F32:F42)</f>
        <v>104098295</v>
      </c>
      <c r="G43" s="88">
        <f>SUM(G32:G42)</f>
        <v>97078039</v>
      </c>
      <c r="H43" s="14">
        <f t="shared" si="3"/>
        <v>0.07231559343715221</v>
      </c>
      <c r="K43" s="2"/>
      <c r="L43" s="2"/>
      <c r="M43" s="2"/>
      <c r="N43" s="2"/>
      <c r="O43" s="2"/>
      <c r="P43" s="2"/>
      <c r="Q43" s="2"/>
    </row>
    <row r="44" spans="1:17" ht="13.5" thickTop="1">
      <c r="A44" s="89"/>
      <c r="B44" s="90"/>
      <c r="C44" s="90"/>
      <c r="D44" s="91"/>
      <c r="E44" s="2"/>
      <c r="K44" s="2"/>
      <c r="L44" s="2"/>
      <c r="M44" s="2"/>
      <c r="N44" s="2"/>
      <c r="O44" s="2"/>
      <c r="P44" s="2"/>
      <c r="Q44" s="2"/>
    </row>
    <row r="45" spans="1:17" ht="12.75">
      <c r="A45" s="80" t="s">
        <v>24</v>
      </c>
      <c r="B45" s="92"/>
      <c r="C45" s="92"/>
      <c r="D45" s="91"/>
      <c r="E45" s="2"/>
      <c r="K45" s="2"/>
      <c r="L45" s="2"/>
      <c r="M45" s="2"/>
      <c r="N45" s="2"/>
      <c r="O45" s="2"/>
      <c r="P45" s="2"/>
      <c r="Q45" s="2"/>
    </row>
    <row r="46" spans="1:17" ht="12.75">
      <c r="A46" s="93" t="s">
        <v>25</v>
      </c>
      <c r="B46" s="31">
        <v>5824201</v>
      </c>
      <c r="C46" s="31">
        <v>5824201</v>
      </c>
      <c r="D46" s="76">
        <f>B46/C46-1</f>
        <v>0</v>
      </c>
      <c r="E46" s="2"/>
      <c r="F46" s="31">
        <v>5824201</v>
      </c>
      <c r="G46" s="31">
        <v>5824201</v>
      </c>
      <c r="H46" s="76">
        <v>0</v>
      </c>
      <c r="K46" s="2"/>
      <c r="L46" s="2"/>
      <c r="M46" s="2"/>
      <c r="N46" s="2"/>
      <c r="O46" s="2"/>
      <c r="P46" s="2"/>
      <c r="Q46" s="2"/>
    </row>
    <row r="47" spans="1:17" ht="12.75">
      <c r="A47" s="94" t="s">
        <v>26</v>
      </c>
      <c r="B47" s="76">
        <v>-58150</v>
      </c>
      <c r="C47" s="76">
        <v>0</v>
      </c>
      <c r="D47" s="76">
        <v>0</v>
      </c>
      <c r="E47" s="2"/>
      <c r="F47" s="49">
        <v>-73437</v>
      </c>
      <c r="G47" s="49">
        <v>-15287</v>
      </c>
      <c r="H47" s="71">
        <f aca="true" t="shared" si="4" ref="H47:H54">F47/G47-1</f>
        <v>3.8038856544776607</v>
      </c>
      <c r="K47" s="2"/>
      <c r="L47" s="2"/>
      <c r="M47" s="2"/>
      <c r="N47" s="2"/>
      <c r="O47" s="2"/>
      <c r="P47" s="2"/>
      <c r="Q47" s="2"/>
    </row>
    <row r="48" spans="1:17" ht="12.75">
      <c r="A48" s="93" t="s">
        <v>27</v>
      </c>
      <c r="B48" s="31">
        <v>28614</v>
      </c>
      <c r="C48" s="31">
        <v>28614</v>
      </c>
      <c r="D48" s="76">
        <f t="shared" si="2"/>
        <v>0</v>
      </c>
      <c r="E48" s="2"/>
      <c r="F48" s="31">
        <v>31235</v>
      </c>
      <c r="G48" s="31">
        <v>31235</v>
      </c>
      <c r="H48" s="76">
        <f t="shared" si="4"/>
        <v>0</v>
      </c>
      <c r="K48" s="2"/>
      <c r="L48" s="2"/>
      <c r="M48" s="2"/>
      <c r="N48" s="2"/>
      <c r="O48" s="2"/>
      <c r="P48" s="2"/>
      <c r="Q48" s="2"/>
    </row>
    <row r="49" spans="1:17" ht="12.75">
      <c r="A49" s="94" t="s">
        <v>28</v>
      </c>
      <c r="B49" s="31">
        <v>3354471</v>
      </c>
      <c r="C49" s="31">
        <v>2366533</v>
      </c>
      <c r="D49" s="71">
        <f t="shared" si="2"/>
        <v>0.41746216934224023</v>
      </c>
      <c r="E49" s="2"/>
      <c r="F49" s="31">
        <v>3936656</v>
      </c>
      <c r="G49" s="31">
        <v>2858479</v>
      </c>
      <c r="H49" s="71">
        <f t="shared" si="4"/>
        <v>0.3771855591732527</v>
      </c>
      <c r="K49" s="2"/>
      <c r="L49" s="2"/>
      <c r="M49" s="2"/>
      <c r="N49" s="2"/>
      <c r="O49" s="2"/>
      <c r="P49" s="2"/>
      <c r="Q49" s="2"/>
    </row>
    <row r="50" spans="1:17" ht="12.75">
      <c r="A50" s="94" t="s">
        <v>78</v>
      </c>
      <c r="B50" s="31">
        <v>41273</v>
      </c>
      <c r="C50" s="31">
        <v>48517</v>
      </c>
      <c r="D50" s="71">
        <f t="shared" si="2"/>
        <v>-0.1493084898076963</v>
      </c>
      <c r="E50" s="2"/>
      <c r="F50" s="31">
        <v>38381</v>
      </c>
      <c r="G50" s="31">
        <v>45625</v>
      </c>
      <c r="H50" s="71">
        <f t="shared" si="4"/>
        <v>-0.15877260273972604</v>
      </c>
      <c r="K50" s="2"/>
      <c r="L50" s="2"/>
      <c r="M50" s="2"/>
      <c r="N50" s="2"/>
      <c r="O50" s="2"/>
      <c r="P50" s="2"/>
      <c r="Q50" s="2"/>
    </row>
    <row r="51" spans="1:17" ht="26.25">
      <c r="A51" s="95" t="s">
        <v>79</v>
      </c>
      <c r="B51" s="31">
        <v>320669</v>
      </c>
      <c r="C51" s="31">
        <v>518558</v>
      </c>
      <c r="D51" s="71">
        <f t="shared" si="2"/>
        <v>-0.3816140142472009</v>
      </c>
      <c r="E51" s="2"/>
      <c r="F51" s="31">
        <v>321681</v>
      </c>
      <c r="G51" s="31">
        <v>517335</v>
      </c>
      <c r="H51" s="71">
        <f t="shared" si="4"/>
        <v>-0.3781959465336774</v>
      </c>
      <c r="K51" s="2"/>
      <c r="L51" s="2"/>
      <c r="M51" s="2"/>
      <c r="N51" s="2"/>
      <c r="O51" s="2"/>
      <c r="P51" s="2"/>
      <c r="Q51" s="2"/>
    </row>
    <row r="52" spans="1:17" ht="12.75">
      <c r="A52" s="93" t="s">
        <v>29</v>
      </c>
      <c r="B52" s="31">
        <v>736446</v>
      </c>
      <c r="C52" s="31">
        <v>736446</v>
      </c>
      <c r="D52" s="71">
        <f t="shared" si="2"/>
        <v>0</v>
      </c>
      <c r="E52" s="2"/>
      <c r="F52" s="31">
        <v>761035</v>
      </c>
      <c r="G52" s="31">
        <v>759715</v>
      </c>
      <c r="H52" s="71">
        <f t="shared" si="4"/>
        <v>0.0017374936653877793</v>
      </c>
      <c r="K52" s="2"/>
      <c r="L52" s="2"/>
      <c r="M52" s="2"/>
      <c r="N52" s="2"/>
      <c r="O52" s="2"/>
      <c r="P52" s="2"/>
      <c r="Q52" s="2"/>
    </row>
    <row r="53" spans="1:17" ht="14.25" thickBot="1">
      <c r="A53" s="96" t="s">
        <v>80</v>
      </c>
      <c r="B53" s="97">
        <f>SUM(B46:B52)</f>
        <v>10247524</v>
      </c>
      <c r="C53" s="97">
        <v>9522869</v>
      </c>
      <c r="D53" s="98">
        <f t="shared" si="2"/>
        <v>0.076096289889108</v>
      </c>
      <c r="E53" s="2"/>
      <c r="F53" s="97">
        <f>SUM(F46:F52)</f>
        <v>10839752</v>
      </c>
      <c r="G53" s="97">
        <f>SUM(G46:G52)</f>
        <v>10021303</v>
      </c>
      <c r="H53" s="98">
        <f t="shared" si="4"/>
        <v>0.08167091644669355</v>
      </c>
      <c r="K53" s="2"/>
      <c r="L53" s="2"/>
      <c r="M53" s="2"/>
      <c r="N53" s="2"/>
      <c r="O53" s="2"/>
      <c r="P53" s="2"/>
      <c r="Q53" s="2"/>
    </row>
    <row r="54" spans="1:17" ht="12.75">
      <c r="A54" s="94" t="s">
        <v>30</v>
      </c>
      <c r="B54" s="99">
        <v>0</v>
      </c>
      <c r="C54" s="99">
        <v>0</v>
      </c>
      <c r="D54" s="99">
        <v>0</v>
      </c>
      <c r="E54" s="2"/>
      <c r="F54" s="2">
        <v>399850</v>
      </c>
      <c r="G54" s="2">
        <v>393055</v>
      </c>
      <c r="H54" s="34">
        <f t="shared" si="4"/>
        <v>0.017287656943684837</v>
      </c>
      <c r="K54" s="2"/>
      <c r="L54" s="2"/>
      <c r="M54" s="2"/>
      <c r="N54" s="2"/>
      <c r="O54" s="2"/>
      <c r="P54" s="2"/>
      <c r="Q54" s="2"/>
    </row>
    <row r="55" spans="1:17" ht="13.5" thickBot="1">
      <c r="A55" s="87" t="s">
        <v>31</v>
      </c>
      <c r="B55" s="79">
        <f>B53+B43+B54</f>
        <v>110912118</v>
      </c>
      <c r="C55" s="79">
        <f>C53+C43+C54</f>
        <v>103354985</v>
      </c>
      <c r="D55" s="35">
        <f t="shared" si="2"/>
        <v>0.07311822453459782</v>
      </c>
      <c r="E55" s="2"/>
      <c r="F55" s="79">
        <f>F43+F53+F54</f>
        <v>115337897</v>
      </c>
      <c r="G55" s="79">
        <f>G43+G53+G54</f>
        <v>107492397</v>
      </c>
      <c r="H55" s="35">
        <f>F55/G55-1</f>
        <v>0.07298655736554083</v>
      </c>
      <c r="K55" s="2"/>
      <c r="L55" s="2"/>
      <c r="M55" s="2"/>
      <c r="N55" s="2"/>
      <c r="O55" s="2"/>
      <c r="P55" s="2"/>
      <c r="Q55" s="2"/>
    </row>
    <row r="56" ht="13.5" thickTop="1"/>
    <row r="57" spans="1:3" ht="12.75">
      <c r="A57" s="22" t="s">
        <v>49</v>
      </c>
      <c r="B57" s="2"/>
      <c r="C57" s="2"/>
    </row>
    <row r="58" spans="1:4" ht="12.75">
      <c r="A58" s="28" t="s">
        <v>82</v>
      </c>
      <c r="B58" s="29"/>
      <c r="C58" s="2"/>
      <c r="D58" s="2"/>
    </row>
    <row r="59" spans="2:3" ht="12.75">
      <c r="B59" s="2"/>
      <c r="C59" s="2"/>
    </row>
    <row r="60" spans="1:8" ht="39.75" customHeight="1">
      <c r="A60" s="27" t="s">
        <v>32</v>
      </c>
      <c r="C60" s="26"/>
      <c r="F60" s="114" t="s">
        <v>55</v>
      </c>
      <c r="G60" s="115"/>
      <c r="H60" s="115"/>
    </row>
    <row r="61" spans="1:8" ht="14.25">
      <c r="A61" s="25" t="s">
        <v>1</v>
      </c>
      <c r="C61" s="26"/>
      <c r="F61" s="110" t="s">
        <v>2</v>
      </c>
      <c r="G61" s="111"/>
      <c r="H61" s="111"/>
    </row>
  </sheetData>
  <sheetProtection password="E73A" sheet="1" objects="1" scenarios="1"/>
  <mergeCells count="16">
    <mergeCell ref="F61:H61"/>
    <mergeCell ref="G30:G31"/>
    <mergeCell ref="B29:D29"/>
    <mergeCell ref="B30:B31"/>
    <mergeCell ref="C30:C31"/>
    <mergeCell ref="F30:F31"/>
    <mergeCell ref="F60:H60"/>
    <mergeCell ref="A1:D1"/>
    <mergeCell ref="A2:D2"/>
    <mergeCell ref="F4:H4"/>
    <mergeCell ref="F5:F6"/>
    <mergeCell ref="G5:G6"/>
    <mergeCell ref="F29:H29"/>
    <mergeCell ref="B4:D4"/>
    <mergeCell ref="B5:B6"/>
    <mergeCell ref="C5:C6"/>
  </mergeCells>
  <printOptions/>
  <pageMargins left="0.7" right="0.7" top="0.75" bottom="0.75" header="0.3" footer="0.3"/>
  <pageSetup fitToHeight="1" fitToWidth="1" horizontalDpi="600" verticalDpi="600" orientation="landscape" scale="59" r:id="rId1"/>
  <headerFooter>
    <oddFooter>&amp;L&amp;1#&amp;"Calibri"&amp;10&amp;K000000Clasificare BT: Uz Intern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36"/>
  <sheetViews>
    <sheetView tabSelected="1" zoomScalePageLayoutView="0" workbookViewId="0" topLeftCell="A1">
      <selection activeCell="A8" sqref="A8:A13"/>
    </sheetView>
  </sheetViews>
  <sheetFormatPr defaultColWidth="9.140625" defaultRowHeight="12.75"/>
  <cols>
    <col min="1" max="1" width="91.421875" style="5" customWidth="1"/>
    <col min="2" max="2" width="13.140625" style="5" customWidth="1"/>
    <col min="3" max="3" width="13.7109375" style="5" customWidth="1"/>
    <col min="4" max="4" width="12.421875" style="5" customWidth="1"/>
    <col min="5" max="5" width="4.7109375" style="5" customWidth="1"/>
    <col min="6" max="6" width="13.421875" style="5" customWidth="1"/>
    <col min="7" max="8" width="13.00390625" style="5" customWidth="1"/>
    <col min="9" max="9" width="7.28125" style="5" bestFit="1" customWidth="1"/>
    <col min="10" max="10" width="5.140625" style="5" bestFit="1" customWidth="1"/>
    <col min="11" max="16384" width="9.140625" style="5" customWidth="1"/>
  </cols>
  <sheetData>
    <row r="1" ht="12.75">
      <c r="A1" s="15" t="s">
        <v>60</v>
      </c>
    </row>
    <row r="4" spans="1:8" ht="15" customHeight="1">
      <c r="A4" s="4"/>
      <c r="B4" s="122" t="s">
        <v>5</v>
      </c>
      <c r="C4" s="103"/>
      <c r="D4" s="103"/>
      <c r="F4" s="104" t="s">
        <v>4</v>
      </c>
      <c r="G4" s="104"/>
      <c r="H4" s="105"/>
    </row>
    <row r="5" spans="1:8" ht="12.75">
      <c r="A5" s="118" t="s">
        <v>15</v>
      </c>
      <c r="B5" s="120">
        <v>44377</v>
      </c>
      <c r="C5" s="120">
        <v>44012</v>
      </c>
      <c r="D5" s="6" t="s">
        <v>58</v>
      </c>
      <c r="F5" s="120">
        <v>44377</v>
      </c>
      <c r="G5" s="120">
        <v>44012</v>
      </c>
      <c r="H5" s="6" t="s">
        <v>62</v>
      </c>
    </row>
    <row r="6" spans="1:8" ht="13.5" thickBot="1">
      <c r="A6" s="119"/>
      <c r="B6" s="121"/>
      <c r="C6" s="121"/>
      <c r="D6" s="7" t="s">
        <v>61</v>
      </c>
      <c r="F6" s="121"/>
      <c r="G6" s="121"/>
      <c r="H6" s="7" t="s">
        <v>61</v>
      </c>
    </row>
    <row r="7" spans="1:17" ht="12.75">
      <c r="A7" s="53" t="s">
        <v>51</v>
      </c>
      <c r="B7" s="2">
        <v>1613819</v>
      </c>
      <c r="C7" s="2">
        <v>1621956</v>
      </c>
      <c r="D7" s="37">
        <f aca="true" t="shared" si="0" ref="D7:D17">B7/C7-1</f>
        <v>-0.0050167822061757406</v>
      </c>
      <c r="E7" s="9"/>
      <c r="F7" s="9">
        <v>1754907</v>
      </c>
      <c r="G7" s="9">
        <v>1761762</v>
      </c>
      <c r="H7" s="37">
        <f>F7/G7-1</f>
        <v>-0.003890990951104678</v>
      </c>
      <c r="K7" s="9"/>
      <c r="L7" s="9"/>
      <c r="M7" s="9"/>
      <c r="N7" s="9"/>
      <c r="O7" s="9"/>
      <c r="P7" s="9"/>
      <c r="Q7" s="9"/>
    </row>
    <row r="8" spans="1:17" ht="12.75">
      <c r="A8" s="58" t="s">
        <v>69</v>
      </c>
      <c r="B8" s="38">
        <v>4764</v>
      </c>
      <c r="C8" s="38">
        <v>5099</v>
      </c>
      <c r="D8" s="37">
        <f t="shared" si="0"/>
        <v>-0.06569915669739168</v>
      </c>
      <c r="E8" s="9"/>
      <c r="F8" s="9">
        <v>56815</v>
      </c>
      <c r="G8" s="9">
        <v>52098</v>
      </c>
      <c r="H8" s="37">
        <f>F8/G8-1</f>
        <v>0.09054090368152323</v>
      </c>
      <c r="K8" s="9"/>
      <c r="L8" s="9"/>
      <c r="M8" s="9"/>
      <c r="N8" s="9"/>
      <c r="O8" s="9"/>
      <c r="P8" s="9"/>
      <c r="Q8" s="9"/>
    </row>
    <row r="9" spans="1:17" ht="12.75">
      <c r="A9" s="59" t="s">
        <v>70</v>
      </c>
      <c r="B9" s="33">
        <v>-258255</v>
      </c>
      <c r="C9" s="33">
        <v>-331402</v>
      </c>
      <c r="D9" s="37">
        <f t="shared" si="0"/>
        <v>-0.22071985081562573</v>
      </c>
      <c r="E9" s="9"/>
      <c r="F9" s="19">
        <v>-282058</v>
      </c>
      <c r="G9" s="19">
        <v>-360095</v>
      </c>
      <c r="H9" s="37">
        <f>F9/G9-1</f>
        <v>-0.2167122564878713</v>
      </c>
      <c r="K9" s="9"/>
      <c r="L9" s="9"/>
      <c r="M9" s="9"/>
      <c r="N9" s="9"/>
      <c r="O9" s="9"/>
      <c r="P9" s="9"/>
      <c r="Q9" s="9"/>
    </row>
    <row r="10" spans="1:17" ht="12.75">
      <c r="A10" s="59" t="s">
        <v>71</v>
      </c>
      <c r="B10" s="39">
        <v>-3351</v>
      </c>
      <c r="C10" s="40">
        <v>-624</v>
      </c>
      <c r="D10" s="37">
        <f t="shared" si="0"/>
        <v>4.3701923076923075</v>
      </c>
      <c r="E10" s="9"/>
      <c r="F10" s="19">
        <v>-649</v>
      </c>
      <c r="G10" s="19">
        <v>-729</v>
      </c>
      <c r="H10" s="37">
        <f>F10/G10-1</f>
        <v>-0.10973936899862824</v>
      </c>
      <c r="K10" s="9"/>
      <c r="L10" s="9"/>
      <c r="M10" s="9"/>
      <c r="N10" s="9"/>
      <c r="O10" s="9"/>
      <c r="P10" s="9"/>
      <c r="Q10" s="9"/>
    </row>
    <row r="11" spans="1:17" ht="12.75">
      <c r="A11" s="15" t="s">
        <v>34</v>
      </c>
      <c r="B11" s="41">
        <f>SUM(B7:B10)</f>
        <v>1356977</v>
      </c>
      <c r="C11" s="41">
        <f>SUM(C7:C10)</f>
        <v>1295029</v>
      </c>
      <c r="D11" s="42">
        <f t="shared" si="0"/>
        <v>0.04783522222282288</v>
      </c>
      <c r="E11" s="9"/>
      <c r="F11" s="41">
        <f>SUM(F7:F10)</f>
        <v>1529015</v>
      </c>
      <c r="G11" s="41">
        <f>SUM(G7:G10)</f>
        <v>1453036</v>
      </c>
      <c r="H11" s="42">
        <f aca="true" t="shared" si="1" ref="H11:H29">F11/G11-1</f>
        <v>0.052289826267208905</v>
      </c>
      <c r="K11" s="9"/>
      <c r="L11" s="9"/>
      <c r="M11" s="9"/>
      <c r="N11" s="9"/>
      <c r="O11" s="9"/>
      <c r="P11" s="9"/>
      <c r="Q11" s="9"/>
    </row>
    <row r="12" spans="1:17" ht="12.75">
      <c r="A12" s="53" t="s">
        <v>35</v>
      </c>
      <c r="B12" s="43">
        <v>562773</v>
      </c>
      <c r="C12" s="20">
        <v>452317</v>
      </c>
      <c r="D12" s="37">
        <f t="shared" si="0"/>
        <v>0.2442004169642087</v>
      </c>
      <c r="E12" s="9"/>
      <c r="F12" s="9">
        <v>654149</v>
      </c>
      <c r="G12" s="9">
        <v>525444</v>
      </c>
      <c r="H12" s="37">
        <f t="shared" si="1"/>
        <v>0.24494522727445744</v>
      </c>
      <c r="K12" s="9"/>
      <c r="L12" s="9"/>
      <c r="M12" s="9"/>
      <c r="N12" s="9"/>
      <c r="O12" s="9"/>
      <c r="P12" s="9"/>
      <c r="Q12" s="9"/>
    </row>
    <row r="13" spans="1:17" ht="12.75">
      <c r="A13" s="53" t="s">
        <v>36</v>
      </c>
      <c r="B13" s="44">
        <v>-180605</v>
      </c>
      <c r="C13" s="40">
        <v>-152567</v>
      </c>
      <c r="D13" s="37">
        <f t="shared" si="0"/>
        <v>0.18377499721433854</v>
      </c>
      <c r="E13" s="9"/>
      <c r="F13" s="19">
        <v>-207161</v>
      </c>
      <c r="G13" s="19">
        <v>-173616</v>
      </c>
      <c r="H13" s="37">
        <f t="shared" si="1"/>
        <v>0.19321375910054384</v>
      </c>
      <c r="K13" s="9"/>
      <c r="L13" s="9"/>
      <c r="M13" s="9"/>
      <c r="N13" s="9"/>
      <c r="O13" s="9"/>
      <c r="P13" s="9"/>
      <c r="Q13" s="9"/>
    </row>
    <row r="14" spans="1:17" ht="12.75">
      <c r="A14" s="54" t="s">
        <v>37</v>
      </c>
      <c r="B14" s="45">
        <f>SUM(B12:B13)</f>
        <v>382168</v>
      </c>
      <c r="C14" s="45">
        <f>SUM(C12:C13)</f>
        <v>299750</v>
      </c>
      <c r="D14" s="42">
        <f t="shared" si="0"/>
        <v>0.2749557964970808</v>
      </c>
      <c r="E14" s="9"/>
      <c r="F14" s="45">
        <f>SUM(F12:F13)</f>
        <v>446988</v>
      </c>
      <c r="G14" s="45">
        <f>SUM(G12:G13)</f>
        <v>351828</v>
      </c>
      <c r="H14" s="42">
        <f t="shared" si="1"/>
        <v>0.2704730720693065</v>
      </c>
      <c r="I14" s="5" t="s">
        <v>0</v>
      </c>
      <c r="K14" s="9"/>
      <c r="L14" s="9"/>
      <c r="M14" s="9"/>
      <c r="N14" s="9"/>
      <c r="O14" s="9"/>
      <c r="P14" s="9"/>
      <c r="Q14" s="9"/>
    </row>
    <row r="15" spans="1:17" ht="12.75">
      <c r="A15" s="5" t="s">
        <v>38</v>
      </c>
      <c r="B15" s="43">
        <v>203823</v>
      </c>
      <c r="C15" s="20">
        <v>138720</v>
      </c>
      <c r="D15" s="37">
        <f t="shared" si="0"/>
        <v>0.46931228373702427</v>
      </c>
      <c r="E15" s="9"/>
      <c r="F15" s="9">
        <v>261620</v>
      </c>
      <c r="G15" s="9">
        <v>127639</v>
      </c>
      <c r="H15" s="37">
        <f t="shared" si="1"/>
        <v>1.049687007889438</v>
      </c>
      <c r="K15" s="9"/>
      <c r="L15" s="9"/>
      <c r="M15" s="9"/>
      <c r="N15" s="9"/>
      <c r="O15" s="9"/>
      <c r="P15" s="9"/>
      <c r="Q15" s="9"/>
    </row>
    <row r="16" spans="1:17" ht="12.75">
      <c r="A16" s="60" t="s">
        <v>72</v>
      </c>
      <c r="B16" s="43">
        <v>127389</v>
      </c>
      <c r="C16" s="20">
        <v>137324</v>
      </c>
      <c r="D16" s="46">
        <f t="shared" si="0"/>
        <v>-0.07234714980629753</v>
      </c>
      <c r="E16" s="9"/>
      <c r="F16" s="9">
        <v>129350</v>
      </c>
      <c r="G16" s="9">
        <v>137337</v>
      </c>
      <c r="H16" s="46">
        <f t="shared" si="1"/>
        <v>-0.058156214275832396</v>
      </c>
      <c r="K16" s="9"/>
      <c r="L16" s="9"/>
      <c r="M16" s="9"/>
      <c r="N16" s="9"/>
      <c r="O16" s="9"/>
      <c r="P16" s="9"/>
      <c r="Q16" s="9"/>
    </row>
    <row r="17" spans="1:17" ht="12.75">
      <c r="A17" s="61" t="s">
        <v>73</v>
      </c>
      <c r="B17" s="44">
        <v>93140</v>
      </c>
      <c r="C17" s="20">
        <v>1448</v>
      </c>
      <c r="D17" s="46">
        <f t="shared" si="0"/>
        <v>63.32320441988951</v>
      </c>
      <c r="E17" s="9"/>
      <c r="F17" s="19">
        <v>54679</v>
      </c>
      <c r="G17" s="9">
        <v>34595</v>
      </c>
      <c r="H17" s="46">
        <f t="shared" si="1"/>
        <v>0.5805463217227924</v>
      </c>
      <c r="K17" s="9"/>
      <c r="L17" s="9"/>
      <c r="M17" s="9"/>
      <c r="N17" s="9"/>
      <c r="O17" s="9"/>
      <c r="P17" s="9"/>
      <c r="Q17" s="9"/>
    </row>
    <row r="18" spans="1:17" ht="12.75">
      <c r="A18" s="5" t="s">
        <v>81</v>
      </c>
      <c r="B18" s="44">
        <v>-82022</v>
      </c>
      <c r="C18" s="40">
        <v>-69795</v>
      </c>
      <c r="D18" s="37">
        <f aca="true" t="shared" si="2" ref="D18:D25">B18/C18-1</f>
        <v>0.17518446880149008</v>
      </c>
      <c r="E18" s="9"/>
      <c r="F18" s="19">
        <v>-88376</v>
      </c>
      <c r="G18" s="19">
        <v>-72751</v>
      </c>
      <c r="H18" s="37">
        <f t="shared" si="1"/>
        <v>0.2147736800868716</v>
      </c>
      <c r="K18" s="9"/>
      <c r="L18" s="9"/>
      <c r="M18" s="9"/>
      <c r="N18" s="9"/>
      <c r="O18" s="9"/>
      <c r="P18" s="9"/>
      <c r="Q18" s="9"/>
    </row>
    <row r="19" spans="1:17" ht="12.75">
      <c r="A19" s="5" t="s">
        <v>39</v>
      </c>
      <c r="B19" s="43">
        <v>88431</v>
      </c>
      <c r="C19" s="20">
        <v>55689</v>
      </c>
      <c r="D19" s="37">
        <f t="shared" si="2"/>
        <v>0.5879437590906642</v>
      </c>
      <c r="E19" s="9"/>
      <c r="F19" s="9">
        <v>76735</v>
      </c>
      <c r="G19" s="9">
        <v>64210</v>
      </c>
      <c r="H19" s="37">
        <f t="shared" si="1"/>
        <v>0.19506307428749414</v>
      </c>
      <c r="K19" s="9"/>
      <c r="L19" s="9"/>
      <c r="M19" s="9"/>
      <c r="N19" s="9"/>
      <c r="O19" s="9"/>
      <c r="P19" s="9"/>
      <c r="Q19" s="9"/>
    </row>
    <row r="20" spans="1:17" ht="13.5" thickBot="1">
      <c r="A20" s="15" t="s">
        <v>40</v>
      </c>
      <c r="B20" s="47">
        <f>SUM(B14:B19)+B11</f>
        <v>2169906</v>
      </c>
      <c r="C20" s="47">
        <f>SUM(C14:C19)+C11</f>
        <v>1858165</v>
      </c>
      <c r="D20" s="48">
        <f t="shared" si="2"/>
        <v>0.16776820142452364</v>
      </c>
      <c r="E20" s="9"/>
      <c r="F20" s="47">
        <f>SUM(F14:F19)+F11</f>
        <v>2410011</v>
      </c>
      <c r="G20" s="47">
        <f>SUM(G14:G19)+G11</f>
        <v>2095894</v>
      </c>
      <c r="H20" s="48">
        <f t="shared" si="1"/>
        <v>0.14987256034894902</v>
      </c>
      <c r="K20" s="9"/>
      <c r="L20" s="9"/>
      <c r="M20" s="9"/>
      <c r="N20" s="9"/>
      <c r="O20" s="9"/>
      <c r="P20" s="9"/>
      <c r="Q20" s="9"/>
    </row>
    <row r="21" spans="1:8" s="67" customFormat="1" ht="27" thickTop="1">
      <c r="A21" s="61" t="s">
        <v>74</v>
      </c>
      <c r="B21" s="62">
        <v>-120672</v>
      </c>
      <c r="C21" s="62">
        <v>-273056</v>
      </c>
      <c r="D21" s="63">
        <f>B21/C21-1</f>
        <v>-0.5580686745575999</v>
      </c>
      <c r="E21" s="64"/>
      <c r="F21" s="65">
        <v>-113051</v>
      </c>
      <c r="G21" s="65">
        <v>-299260</v>
      </c>
      <c r="H21" s="66">
        <f>F21/G21-1</f>
        <v>-0.6222315043774644</v>
      </c>
    </row>
    <row r="22" spans="1:17" ht="12.75">
      <c r="A22" s="5" t="s">
        <v>41</v>
      </c>
      <c r="B22" s="44">
        <v>-580562</v>
      </c>
      <c r="C22" s="40">
        <v>-482450</v>
      </c>
      <c r="D22" s="37">
        <f t="shared" si="2"/>
        <v>0.20336200642553637</v>
      </c>
      <c r="E22" s="9"/>
      <c r="F22" s="49">
        <v>-650715</v>
      </c>
      <c r="G22" s="49">
        <v>-545503</v>
      </c>
      <c r="H22" s="37">
        <f t="shared" si="1"/>
        <v>0.19287153324546336</v>
      </c>
      <c r="K22" s="9"/>
      <c r="L22" s="9"/>
      <c r="M22" s="9"/>
      <c r="N22" s="9"/>
      <c r="O22" s="9"/>
      <c r="P22" s="9"/>
      <c r="Q22" s="9"/>
    </row>
    <row r="23" spans="1:17" ht="12.75">
      <c r="A23" s="5" t="s">
        <v>42</v>
      </c>
      <c r="B23" s="44">
        <v>-173815</v>
      </c>
      <c r="C23" s="40">
        <v>-146796</v>
      </c>
      <c r="D23" s="37">
        <f t="shared" si="2"/>
        <v>0.18405814872339854</v>
      </c>
      <c r="E23" s="9"/>
      <c r="F23" s="49">
        <v>-178035</v>
      </c>
      <c r="G23" s="49">
        <v>-158784</v>
      </c>
      <c r="H23" s="37">
        <f t="shared" si="1"/>
        <v>0.12124017533252718</v>
      </c>
      <c r="I23" s="9"/>
      <c r="K23" s="9"/>
      <c r="L23" s="9"/>
      <c r="M23" s="9"/>
      <c r="N23" s="9"/>
      <c r="O23" s="9"/>
      <c r="P23" s="9"/>
      <c r="Q23" s="9"/>
    </row>
    <row r="24" spans="1:17" ht="13.5" thickBot="1">
      <c r="A24" s="55" t="s">
        <v>43</v>
      </c>
      <c r="B24" s="44">
        <v>-258721</v>
      </c>
      <c r="C24" s="40">
        <v>-255307</v>
      </c>
      <c r="D24" s="37">
        <f t="shared" si="2"/>
        <v>0.01337213629081857</v>
      </c>
      <c r="E24" s="9"/>
      <c r="F24" s="44">
        <v>-303928</v>
      </c>
      <c r="G24" s="40">
        <v>-297064</v>
      </c>
      <c r="H24" s="37">
        <f t="shared" si="1"/>
        <v>0.023106132011956992</v>
      </c>
      <c r="K24" s="9"/>
      <c r="L24" s="9"/>
      <c r="M24" s="9"/>
      <c r="N24" s="9"/>
      <c r="O24" s="9"/>
      <c r="P24" s="9"/>
      <c r="Q24" s="9"/>
    </row>
    <row r="25" spans="1:17" ht="13.5" thickBot="1">
      <c r="A25" s="15" t="s">
        <v>44</v>
      </c>
      <c r="B25" s="68">
        <f>B24+B23+B22+B21</f>
        <v>-1133770</v>
      </c>
      <c r="C25" s="68">
        <f>C24+C23+C22+C21</f>
        <v>-1157609</v>
      </c>
      <c r="D25" s="69">
        <f t="shared" si="2"/>
        <v>-0.020593309139787297</v>
      </c>
      <c r="E25" s="64"/>
      <c r="F25" s="68">
        <f>F24+F23+F22+F21</f>
        <v>-1245729</v>
      </c>
      <c r="G25" s="68">
        <f>G24+G23+G22+G21</f>
        <v>-1300611</v>
      </c>
      <c r="H25" s="69">
        <f t="shared" si="1"/>
        <v>-0.04219709044441422</v>
      </c>
      <c r="K25" s="9"/>
      <c r="L25" s="9"/>
      <c r="M25" s="9"/>
      <c r="N25" s="9"/>
      <c r="O25" s="9"/>
      <c r="P25" s="9"/>
      <c r="Q25" s="9"/>
    </row>
    <row r="26" spans="1:8" ht="12" customHeight="1" thickTop="1">
      <c r="A26" s="55"/>
      <c r="B26" s="10"/>
      <c r="C26" s="10"/>
      <c r="D26" s="8"/>
      <c r="E26" s="9"/>
      <c r="F26" s="10"/>
      <c r="G26" s="10"/>
      <c r="H26" s="8"/>
    </row>
    <row r="27" spans="1:8" ht="12.75">
      <c r="A27" s="15" t="s">
        <v>45</v>
      </c>
      <c r="B27" s="51">
        <f>B20+B25</f>
        <v>1036136</v>
      </c>
      <c r="C27" s="51">
        <f>C20+C25</f>
        <v>700556</v>
      </c>
      <c r="D27" s="42">
        <f>B27/C27-1</f>
        <v>0.4790195216370996</v>
      </c>
      <c r="E27" s="9"/>
      <c r="F27" s="51">
        <f>F20+F25</f>
        <v>1164282</v>
      </c>
      <c r="G27" s="51">
        <f>G20+G25</f>
        <v>795283</v>
      </c>
      <c r="H27" s="42">
        <f t="shared" si="1"/>
        <v>0.4639845187184939</v>
      </c>
    </row>
    <row r="28" spans="1:8" ht="13.5" thickBot="1">
      <c r="A28" s="5" t="s">
        <v>56</v>
      </c>
      <c r="B28" s="19">
        <v>-135101</v>
      </c>
      <c r="C28" s="19">
        <v>-93143</v>
      </c>
      <c r="D28" s="37">
        <f>B28/C28-1</f>
        <v>0.45046863425056105</v>
      </c>
      <c r="E28" s="9"/>
      <c r="F28" s="19">
        <v>-148790</v>
      </c>
      <c r="G28" s="19">
        <v>-105220</v>
      </c>
      <c r="H28" s="37">
        <f t="shared" si="1"/>
        <v>0.4140847747576506</v>
      </c>
    </row>
    <row r="29" spans="1:8" ht="13.5" thickBot="1">
      <c r="A29" s="54" t="s">
        <v>46</v>
      </c>
      <c r="B29" s="52">
        <f>B27+B28</f>
        <v>901035</v>
      </c>
      <c r="C29" s="52">
        <f>C27+C28</f>
        <v>607413</v>
      </c>
      <c r="D29" s="50">
        <f>B29/C29-1</f>
        <v>0.48339762237555006</v>
      </c>
      <c r="E29" s="9"/>
      <c r="F29" s="52">
        <f>F27+F28</f>
        <v>1015492</v>
      </c>
      <c r="G29" s="52">
        <f>G27+G28</f>
        <v>690063</v>
      </c>
      <c r="H29" s="50">
        <f t="shared" si="1"/>
        <v>0.47159317337692364</v>
      </c>
    </row>
    <row r="30" ht="13.5" thickTop="1"/>
    <row r="31" ht="12.75">
      <c r="C31" s="9"/>
    </row>
    <row r="32" ht="12.75">
      <c r="A32" s="70" t="s">
        <v>75</v>
      </c>
    </row>
    <row r="35" spans="1:8" ht="39.75" customHeight="1">
      <c r="A35" s="27" t="s">
        <v>32</v>
      </c>
      <c r="F35" s="114" t="s">
        <v>55</v>
      </c>
      <c r="G35" s="115"/>
      <c r="H35" s="115"/>
    </row>
    <row r="36" spans="1:8" ht="12.75">
      <c r="A36" s="23" t="s">
        <v>1</v>
      </c>
      <c r="F36" s="116" t="s">
        <v>2</v>
      </c>
      <c r="G36" s="117"/>
      <c r="H36" s="117"/>
    </row>
  </sheetData>
  <sheetProtection password="E73A" sheet="1" objects="1" scenarios="1"/>
  <mergeCells count="9">
    <mergeCell ref="F35:H35"/>
    <mergeCell ref="F36:H36"/>
    <mergeCell ref="A5:A6"/>
    <mergeCell ref="B5:B6"/>
    <mergeCell ref="C5:C6"/>
    <mergeCell ref="B4:D4"/>
    <mergeCell ref="F4:H4"/>
    <mergeCell ref="F5:F6"/>
    <mergeCell ref="G5:G6"/>
  </mergeCells>
  <printOptions/>
  <pageMargins left="0.7" right="0.7" top="0.75" bottom="0.75" header="0.3" footer="0.3"/>
  <pageSetup fitToHeight="1" fitToWidth="1" horizontalDpi="600" verticalDpi="600" orientation="landscape" paperSize="9" scale="78" r:id="rId1"/>
  <headerFooter>
    <oddFooter>&amp;L&amp;1#&amp;"Calibri"&amp;10&amp;K000000Clasificare BT: Uz Intern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 Bonca</dc:creator>
  <cp:keywords/>
  <dc:description/>
  <cp:lastModifiedBy>Ioan Șumandea</cp:lastModifiedBy>
  <dcterms:created xsi:type="dcterms:W3CDTF">2019-10-07T13:12:44Z</dcterms:created>
  <dcterms:modified xsi:type="dcterms:W3CDTF">2021-11-05T07:19:26Z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e5d59b6-70e5-4090-b56a-9536dba5c905_Enabled">
    <vt:lpwstr>True</vt:lpwstr>
  </property>
  <property fmtid="{D5CDD505-2E9C-101B-9397-08002B2CF9AE}" pid="3" name="MSIP_Label_8e5d59b6-70e5-4090-b56a-9536dba5c905_SiteId">
    <vt:lpwstr>3b6020de-d68c-4aba-832c-890282843c3d</vt:lpwstr>
  </property>
  <property fmtid="{D5CDD505-2E9C-101B-9397-08002B2CF9AE}" pid="4" name="MSIP_Label_8e5d59b6-70e5-4090-b56a-9536dba5c905_Owner">
    <vt:lpwstr>stefan.moldovan@btrl.ro</vt:lpwstr>
  </property>
  <property fmtid="{D5CDD505-2E9C-101B-9397-08002B2CF9AE}" pid="5" name="MSIP_Label_8e5d59b6-70e5-4090-b56a-9536dba5c905_SetDate">
    <vt:lpwstr>2019-10-08T06:37:51.1036928Z</vt:lpwstr>
  </property>
  <property fmtid="{D5CDD505-2E9C-101B-9397-08002B2CF9AE}" pid="6" name="MSIP_Label_8e5d59b6-70e5-4090-b56a-9536dba5c905_Name">
    <vt:lpwstr>Uz Intern</vt:lpwstr>
  </property>
  <property fmtid="{D5CDD505-2E9C-101B-9397-08002B2CF9AE}" pid="7" name="MSIP_Label_8e5d59b6-70e5-4090-b56a-9536dba5c905_Application">
    <vt:lpwstr>Microsoft Azure Information Protection</vt:lpwstr>
  </property>
  <property fmtid="{D5CDD505-2E9C-101B-9397-08002B2CF9AE}" pid="8" name="MSIP_Label_8e5d59b6-70e5-4090-b56a-9536dba5c905_ActionId">
    <vt:lpwstr>f9233fc8-abfe-431f-8e32-e97b982e67db</vt:lpwstr>
  </property>
  <property fmtid="{D5CDD505-2E9C-101B-9397-08002B2CF9AE}" pid="9" name="MSIP_Label_8e5d59b6-70e5-4090-b56a-9536dba5c905_Extended_MSFT_Method">
    <vt:lpwstr>Automatic</vt:lpwstr>
  </property>
  <property fmtid="{D5CDD505-2E9C-101B-9397-08002B2CF9AE}" pid="10" name="Sensitivity">
    <vt:lpwstr>Uz Intern</vt:lpwstr>
  </property>
</Properties>
</file>